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айс" sheetId="1" r:id="rId1"/>
  </sheets>
  <definedNames>
    <definedName name="_xlnm.Print_Area" localSheetId="0">'Прайс'!$A$1:$M$334</definedName>
  </definedNames>
  <calcPr fullCalcOnLoad="1"/>
</workbook>
</file>

<file path=xl/sharedStrings.xml><?xml version="1.0" encoding="utf-8"?>
<sst xmlns="http://schemas.openxmlformats.org/spreadsheetml/2006/main" count="330" uniqueCount="155">
  <si>
    <t>www.promstal63.ru</t>
  </si>
  <si>
    <t>http://www.samaraprice.ru/promstal</t>
  </si>
  <si>
    <t xml:space="preserve">e-mail:mash_stali@jiguli.ru </t>
  </si>
  <si>
    <t xml:space="preserve">Александр Валерьевич </t>
  </si>
  <si>
    <t>г.Самара</t>
  </si>
  <si>
    <t>Наименование</t>
  </si>
  <si>
    <t>Размер (мм)</t>
  </si>
  <si>
    <t>Марка / длина</t>
  </si>
  <si>
    <t>В наличии</t>
  </si>
  <si>
    <t>Цена, руб/кг.</t>
  </si>
  <si>
    <t>Примечание</t>
  </si>
  <si>
    <t>Марка</t>
  </si>
  <si>
    <t xml:space="preserve">В наличии </t>
  </si>
  <si>
    <t>Цена, руб/т.</t>
  </si>
  <si>
    <t xml:space="preserve">          Быстрорежущие стали(кг)</t>
  </si>
  <si>
    <t>Инструментальные стали(тн)</t>
  </si>
  <si>
    <t>Круг</t>
  </si>
  <si>
    <t>Р12М3К10Ф3</t>
  </si>
  <si>
    <t>ли</t>
  </si>
  <si>
    <t>У8А</t>
  </si>
  <si>
    <t>Р18</t>
  </si>
  <si>
    <t>У10А</t>
  </si>
  <si>
    <t xml:space="preserve">Круг </t>
  </si>
  <si>
    <t>Р6М5</t>
  </si>
  <si>
    <t>35   3,7</t>
  </si>
  <si>
    <t>У8</t>
  </si>
  <si>
    <t>х</t>
  </si>
  <si>
    <t>зс</t>
  </si>
  <si>
    <t>з.с</t>
  </si>
  <si>
    <t>У7</t>
  </si>
  <si>
    <t>Р6М5  рыж.</t>
  </si>
  <si>
    <t>з.скл</t>
  </si>
  <si>
    <t>У7А</t>
  </si>
  <si>
    <t>9ХС</t>
  </si>
  <si>
    <t>Р6М5Ф3</t>
  </si>
  <si>
    <t>ХВГ</t>
  </si>
  <si>
    <t>Круг сер.</t>
  </si>
  <si>
    <t>Круг  20Х-40Х(тн)</t>
  </si>
  <si>
    <t>5  сер</t>
  </si>
  <si>
    <t>Р18     рыж.</t>
  </si>
  <si>
    <t>з.скл.</t>
  </si>
  <si>
    <t>40Х</t>
  </si>
  <si>
    <t>35ХМ</t>
  </si>
  <si>
    <t>18ХГ</t>
  </si>
  <si>
    <t>40Х  кривой</t>
  </si>
  <si>
    <t>20Х</t>
  </si>
  <si>
    <t>Подшипниковые стали</t>
  </si>
  <si>
    <t>30ХГСА</t>
  </si>
  <si>
    <t>8Х4В9Ф2 (ЭИ347)</t>
  </si>
  <si>
    <t>бст</t>
  </si>
  <si>
    <t>Легированные стали(тн)</t>
  </si>
  <si>
    <t>30Х2ГСНВФМ</t>
  </si>
  <si>
    <t>38ХМЮА</t>
  </si>
  <si>
    <t>ШХ15</t>
  </si>
  <si>
    <t>40ХН2МА</t>
  </si>
  <si>
    <t>ст.3-20</t>
  </si>
  <si>
    <t>12ХН</t>
  </si>
  <si>
    <t>Шест.</t>
  </si>
  <si>
    <t>Ст.20</t>
  </si>
  <si>
    <t>12ХН3А</t>
  </si>
  <si>
    <t>Ст.3</t>
  </si>
  <si>
    <t>20ХГНМ</t>
  </si>
  <si>
    <t>45ХН2МФА</t>
  </si>
  <si>
    <t>ст.20</t>
  </si>
  <si>
    <t>18Х2Н4ВА</t>
  </si>
  <si>
    <t>Ст.25</t>
  </si>
  <si>
    <t>100  (1,92-1,95)</t>
  </si>
  <si>
    <t>5ХГНМ</t>
  </si>
  <si>
    <t>Ст.10</t>
  </si>
  <si>
    <t>Нержавеющие стали(тн)</t>
  </si>
  <si>
    <t xml:space="preserve">круг </t>
  </si>
  <si>
    <t>14Х17Н2</t>
  </si>
  <si>
    <t>вып.</t>
  </si>
  <si>
    <t xml:space="preserve"> Ст.30-35(тн)</t>
  </si>
  <si>
    <t>12Х18Н10Т</t>
  </si>
  <si>
    <t>Ст.30</t>
  </si>
  <si>
    <t>Штамповые стали(тн)</t>
  </si>
  <si>
    <t>Ст.35</t>
  </si>
  <si>
    <t>3Х2М2ФС</t>
  </si>
  <si>
    <t>Ст.40-60 (тн)</t>
  </si>
  <si>
    <t>Х12</t>
  </si>
  <si>
    <t>Ст.40Г</t>
  </si>
  <si>
    <t>Х12МФ</t>
  </si>
  <si>
    <t>Ст.45</t>
  </si>
  <si>
    <t>35-36</t>
  </si>
  <si>
    <t>Х12Ф1</t>
  </si>
  <si>
    <t>Ст.40</t>
  </si>
  <si>
    <t>Квадрат</t>
  </si>
  <si>
    <t>180х180</t>
  </si>
  <si>
    <t>320х870/360х1420</t>
  </si>
  <si>
    <t>360х1380/320х830</t>
  </si>
  <si>
    <t>Лист (тн)</t>
  </si>
  <si>
    <t>3Х2В8Ф</t>
  </si>
  <si>
    <t>Лист</t>
  </si>
  <si>
    <t>12          09Г2С/12Х18Н10Т</t>
  </si>
  <si>
    <t>тм.</t>
  </si>
  <si>
    <t>6ХВ2С</t>
  </si>
  <si>
    <t>30-120х2000х6000</t>
  </si>
  <si>
    <t>3пс</t>
  </si>
  <si>
    <t>под заказ</t>
  </si>
  <si>
    <t>договорная</t>
  </si>
  <si>
    <t>30-120</t>
  </si>
  <si>
    <t>45,40Х,20</t>
  </si>
  <si>
    <t>г.Самара, Заводское шоссе, 11, оф 306</t>
  </si>
  <si>
    <t>36            3,75</t>
  </si>
  <si>
    <t>эс.</t>
  </si>
  <si>
    <t>36      1,64-3,365</t>
  </si>
  <si>
    <t>18ХГР</t>
  </si>
  <si>
    <t>55             5,04</t>
  </si>
  <si>
    <t>18ХГТ</t>
  </si>
  <si>
    <t>32      1,93-5,3</t>
  </si>
  <si>
    <t>20Г2</t>
  </si>
  <si>
    <t>25Х13Н2</t>
  </si>
  <si>
    <t>40            2,71</t>
  </si>
  <si>
    <t>36Н</t>
  </si>
  <si>
    <t>24            4,15</t>
  </si>
  <si>
    <t>40Г2</t>
  </si>
  <si>
    <t>4Х4М2ВФС</t>
  </si>
  <si>
    <t>5ХНМ</t>
  </si>
  <si>
    <t>95Х18</t>
  </si>
  <si>
    <t>45             6,32</t>
  </si>
  <si>
    <t>А12</t>
  </si>
  <si>
    <t>55       3,69</t>
  </si>
  <si>
    <t>Ст.15</t>
  </si>
  <si>
    <t>16         6</t>
  </si>
  <si>
    <t>50            4,66</t>
  </si>
  <si>
    <t>40       1,99-4,48</t>
  </si>
  <si>
    <t>38          5,06</t>
  </si>
  <si>
    <t>48          5,2</t>
  </si>
  <si>
    <t>Х12Ф</t>
  </si>
  <si>
    <r>
      <t xml:space="preserve">11        </t>
    </r>
    <r>
      <rPr>
        <sz val="8"/>
        <rFont val="Times New Roman"/>
        <family val="1"/>
      </rPr>
      <t>4</t>
    </r>
  </si>
  <si>
    <r>
      <t xml:space="preserve">Р18    </t>
    </r>
    <r>
      <rPr>
        <sz val="10"/>
        <rFont val="Times New Roman"/>
        <family val="1"/>
      </rPr>
      <t xml:space="preserve"> 1,42</t>
    </r>
  </si>
  <si>
    <r>
      <t xml:space="preserve">Р18    </t>
    </r>
    <r>
      <rPr>
        <sz val="8"/>
        <rFont val="Times New Roman"/>
        <family val="1"/>
      </rPr>
      <t>2,2-2,8</t>
    </r>
  </si>
  <si>
    <r>
      <t xml:space="preserve">Р6М5    </t>
    </r>
    <r>
      <rPr>
        <sz val="8"/>
        <rFont val="Times New Roman"/>
        <family val="1"/>
      </rPr>
      <t>1,8-1,9</t>
    </r>
  </si>
  <si>
    <r>
      <t xml:space="preserve">Р6М5   </t>
    </r>
    <r>
      <rPr>
        <sz val="8"/>
        <rFont val="Times New Roman"/>
        <family val="1"/>
      </rPr>
      <t xml:space="preserve"> 1,01</t>
    </r>
  </si>
  <si>
    <r>
      <t xml:space="preserve">100    </t>
    </r>
    <r>
      <rPr>
        <sz val="8"/>
        <rFont val="Times New Roman"/>
        <family val="1"/>
      </rPr>
      <t>3,72-3,94</t>
    </r>
  </si>
  <si>
    <r>
      <t xml:space="preserve">Р6М5    </t>
    </r>
    <r>
      <rPr>
        <sz val="8"/>
        <rFont val="Times New Roman"/>
        <family val="1"/>
      </rPr>
      <t>3,12-3,13</t>
    </r>
  </si>
  <si>
    <r>
      <t xml:space="preserve">Р6М5  </t>
    </r>
    <r>
      <rPr>
        <sz val="8"/>
        <rFont val="Times New Roman"/>
        <family val="1"/>
      </rPr>
      <t>1,5</t>
    </r>
    <r>
      <rPr>
        <sz val="11"/>
        <rFont val="Times New Roman"/>
        <family val="1"/>
      </rPr>
      <t>-</t>
    </r>
    <r>
      <rPr>
        <sz val="8"/>
        <rFont val="Times New Roman"/>
        <family val="1"/>
      </rPr>
      <t xml:space="preserve">  2,29-4,46</t>
    </r>
  </si>
  <si>
    <r>
      <t xml:space="preserve">Р6М5К5  </t>
    </r>
    <r>
      <rPr>
        <sz val="8"/>
        <rFont val="Times New Roman"/>
        <family val="1"/>
      </rPr>
      <t>0,92</t>
    </r>
  </si>
  <si>
    <r>
      <t xml:space="preserve">Р18  </t>
    </r>
    <r>
      <rPr>
        <sz val="8"/>
        <rFont val="Times New Roman"/>
        <family val="1"/>
      </rPr>
      <t>1,67-2,59,3,62</t>
    </r>
  </si>
  <si>
    <r>
      <t xml:space="preserve">90      </t>
    </r>
    <r>
      <rPr>
        <sz val="8"/>
        <rFont val="Times New Roman"/>
        <family val="1"/>
      </rPr>
      <t>6</t>
    </r>
  </si>
  <si>
    <r>
      <t xml:space="preserve">Р6М5  </t>
    </r>
    <r>
      <rPr>
        <sz val="8"/>
        <rFont val="Times New Roman"/>
        <family val="1"/>
      </rPr>
      <t>0,77</t>
    </r>
  </si>
  <si>
    <r>
      <t xml:space="preserve">115     </t>
    </r>
    <r>
      <rPr>
        <sz val="8"/>
        <rFont val="Times New Roman"/>
        <family val="1"/>
      </rPr>
      <t>4,5-4,5</t>
    </r>
  </si>
  <si>
    <r>
      <t xml:space="preserve">50     </t>
    </r>
    <r>
      <rPr>
        <sz val="8"/>
        <rFont val="Times New Roman"/>
        <family val="1"/>
      </rPr>
      <t>3,42-3,97</t>
    </r>
  </si>
  <si>
    <r>
      <t xml:space="preserve">215   </t>
    </r>
    <r>
      <rPr>
        <sz val="8"/>
        <rFont val="Times New Roman"/>
        <family val="1"/>
      </rPr>
      <t>2,18-2,09</t>
    </r>
  </si>
  <si>
    <r>
      <t xml:space="preserve">90     </t>
    </r>
    <r>
      <rPr>
        <sz val="8"/>
        <rFont val="Times New Roman"/>
        <family val="1"/>
      </rPr>
      <t xml:space="preserve"> 3,74</t>
    </r>
  </si>
  <si>
    <r>
      <t xml:space="preserve">70  </t>
    </r>
    <r>
      <rPr>
        <sz val="8"/>
        <rFont val="Times New Roman"/>
        <family val="1"/>
      </rPr>
      <t xml:space="preserve"> 5,02-5,29</t>
    </r>
  </si>
  <si>
    <r>
      <t xml:space="preserve">120    </t>
    </r>
    <r>
      <rPr>
        <sz val="8"/>
        <rFont val="Times New Roman"/>
        <family val="1"/>
      </rPr>
      <t>4,52-4,64</t>
    </r>
  </si>
  <si>
    <r>
      <t xml:space="preserve">170    </t>
    </r>
    <r>
      <rPr>
        <sz val="8"/>
        <rFont val="Times New Roman"/>
        <family val="1"/>
      </rPr>
      <t>3,26</t>
    </r>
  </si>
  <si>
    <r>
      <t xml:space="preserve">32      </t>
    </r>
    <r>
      <rPr>
        <sz val="8"/>
        <rFont val="Times New Roman"/>
        <family val="1"/>
      </rPr>
      <t>4,2</t>
    </r>
  </si>
  <si>
    <r>
      <t xml:space="preserve">200     </t>
    </r>
    <r>
      <rPr>
        <sz val="8"/>
        <rFont val="Times New Roman"/>
        <family val="1"/>
      </rPr>
      <t>1,25-2,72</t>
    </r>
  </si>
  <si>
    <r>
      <t xml:space="preserve">65    </t>
    </r>
    <r>
      <rPr>
        <sz val="8"/>
        <rFont val="Times New Roman"/>
        <family val="1"/>
      </rPr>
      <t xml:space="preserve"> 2,58-6,03</t>
    </r>
  </si>
  <si>
    <r>
      <t xml:space="preserve">65        </t>
    </r>
    <r>
      <rPr>
        <sz val="8"/>
        <rFont val="Times New Roman"/>
        <family val="1"/>
      </rPr>
      <t xml:space="preserve">  3,74</t>
    </r>
  </si>
  <si>
    <r>
      <t xml:space="preserve"> ООО "ПромСталь" </t>
    </r>
    <r>
      <rPr>
        <b/>
        <i/>
        <u val="single"/>
        <sz val="20"/>
        <rFont val="Times New Roman"/>
        <family val="1"/>
      </rPr>
      <t>(846) 279-52-87,99-77-903</t>
    </r>
  </si>
  <si>
    <r>
      <t xml:space="preserve">55             </t>
    </r>
    <r>
      <rPr>
        <sz val="8"/>
        <rFont val="Times New Roman"/>
        <family val="1"/>
      </rPr>
      <t xml:space="preserve">  2,83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</si>
</sst>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0000"/>
    <numFmt numFmtId="180" formatCode="0.000000"/>
    <numFmt numFmtId="181" formatCode="0.00000"/>
    <numFmt numFmtId="182" formatCode="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20"/>
      <name val="Times New Roman"/>
      <family val="1"/>
    </font>
    <font>
      <b/>
      <i/>
      <sz val="20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8"/>
      <name val="Monotype Corsiva"/>
      <family val="4"/>
    </font>
    <font>
      <sz val="18"/>
      <name val="Times New Roman"/>
      <family val="1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sz val="8"/>
      <name val="Times New Roman"/>
      <family val="1"/>
    </font>
    <font>
      <b/>
      <i/>
      <sz val="9"/>
      <name val="Arial"/>
      <family val="2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6"/>
      <name val="Monotype Corsiva"/>
      <family val="4"/>
    </font>
    <font>
      <b/>
      <sz val="8"/>
      <name val="Times New Roman"/>
      <family val="1"/>
    </font>
    <font>
      <sz val="11"/>
      <name val="Arial Cyr"/>
      <family val="2"/>
    </font>
    <font>
      <u val="single"/>
      <sz val="10"/>
      <color indexed="12"/>
      <name val="Times New Roman"/>
      <family val="1"/>
    </font>
    <font>
      <b/>
      <i/>
      <sz val="16"/>
      <name val="Times New Roman"/>
      <family val="1"/>
    </font>
    <font>
      <i/>
      <sz val="16"/>
      <name val="Bookman Old Style"/>
      <family val="1"/>
    </font>
    <font>
      <sz val="9"/>
      <name val="Arial"/>
      <family val="2"/>
    </font>
    <font>
      <sz val="14"/>
      <name val="Arial Cyr"/>
      <family val="2"/>
    </font>
    <font>
      <b/>
      <i/>
      <sz val="9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6" fillId="0" borderId="0" xfId="42" applyAlignment="1" applyProtection="1">
      <alignment horizontal="left"/>
      <protection/>
    </xf>
    <xf numFmtId="0" fontId="24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 horizontal="left"/>
    </xf>
    <xf numFmtId="0" fontId="33" fillId="0" borderId="14" xfId="0" applyFont="1" applyBorder="1" applyAlignment="1">
      <alignment/>
    </xf>
    <xf numFmtId="172" fontId="33" fillId="0" borderId="14" xfId="0" applyNumberFormat="1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3" fillId="0" borderId="0" xfId="0" applyFont="1" applyBorder="1" applyAlignment="1">
      <alignment horizontal="right" vertical="center" wrapText="1"/>
    </xf>
    <xf numFmtId="173" fontId="33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 horizontal="left"/>
    </xf>
    <xf numFmtId="0" fontId="33" fillId="0" borderId="17" xfId="0" applyFont="1" applyBorder="1" applyAlignment="1">
      <alignment/>
    </xf>
    <xf numFmtId="172" fontId="33" fillId="0" borderId="17" xfId="0" applyNumberFormat="1" applyFont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3" fillId="0" borderId="17" xfId="0" applyFont="1" applyFill="1" applyBorder="1" applyAlignment="1">
      <alignment horizontal="left"/>
    </xf>
    <xf numFmtId="173" fontId="33" fillId="0" borderId="17" xfId="0" applyNumberFormat="1" applyFont="1" applyFill="1" applyBorder="1" applyAlignment="1">
      <alignment horizontal="left"/>
    </xf>
    <xf numFmtId="0" fontId="30" fillId="0" borderId="18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33" fillId="0" borderId="16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172" fontId="33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173" fontId="33" fillId="0" borderId="17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33" fillId="0" borderId="18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3" fillId="0" borderId="19" xfId="0" applyFont="1" applyFill="1" applyBorder="1" applyAlignment="1">
      <alignment/>
    </xf>
    <xf numFmtId="0" fontId="33" fillId="0" borderId="20" xfId="0" applyFont="1" applyFill="1" applyBorder="1" applyAlignment="1">
      <alignment horizontal="left"/>
    </xf>
    <xf numFmtId="0" fontId="33" fillId="0" borderId="20" xfId="0" applyFont="1" applyFill="1" applyBorder="1" applyAlignment="1">
      <alignment/>
    </xf>
    <xf numFmtId="173" fontId="33" fillId="0" borderId="20" xfId="0" applyNumberFormat="1" applyFont="1" applyFill="1" applyBorder="1" applyAlignment="1">
      <alignment horizontal="left"/>
    </xf>
    <xf numFmtId="0" fontId="33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14" xfId="0" applyFont="1" applyBorder="1" applyAlignment="1">
      <alignment/>
    </xf>
    <xf numFmtId="173" fontId="33" fillId="0" borderId="14" xfId="0" applyNumberFormat="1" applyFont="1" applyFill="1" applyBorder="1" applyAlignment="1">
      <alignment horizontal="left"/>
    </xf>
    <xf numFmtId="0" fontId="33" fillId="0" borderId="19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0" fillId="0" borderId="15" xfId="0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4" fillId="0" borderId="21" xfId="0" applyFont="1" applyFill="1" applyBorder="1" applyAlignment="1">
      <alignment horizontal="center"/>
    </xf>
    <xf numFmtId="173" fontId="30" fillId="0" borderId="18" xfId="0" applyNumberFormat="1" applyFont="1" applyFill="1" applyBorder="1" applyAlignment="1">
      <alignment horizontal="left"/>
    </xf>
    <xf numFmtId="0" fontId="33" fillId="0" borderId="20" xfId="0" applyFont="1" applyBorder="1" applyAlignment="1">
      <alignment/>
    </xf>
    <xf numFmtId="0" fontId="30" fillId="0" borderId="21" xfId="0" applyFont="1" applyBorder="1" applyAlignment="1">
      <alignment horizontal="left"/>
    </xf>
    <xf numFmtId="0" fontId="33" fillId="0" borderId="13" xfId="0" applyFont="1" applyFill="1" applyBorder="1" applyAlignment="1">
      <alignment/>
    </xf>
    <xf numFmtId="0" fontId="33" fillId="0" borderId="21" xfId="0" applyFont="1" applyBorder="1" applyAlignment="1">
      <alignment/>
    </xf>
    <xf numFmtId="0" fontId="33" fillId="0" borderId="14" xfId="0" applyFont="1" applyFill="1" applyBorder="1" applyAlignment="1">
      <alignment horizontal="left" vertical="center"/>
    </xf>
    <xf numFmtId="173" fontId="33" fillId="0" borderId="14" xfId="0" applyNumberFormat="1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left" vertical="center"/>
    </xf>
    <xf numFmtId="173" fontId="33" fillId="0" borderId="17" xfId="0" applyNumberFormat="1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left"/>
    </xf>
    <xf numFmtId="0" fontId="33" fillId="0" borderId="13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14" xfId="0" applyFont="1" applyBorder="1" applyAlignment="1">
      <alignment/>
    </xf>
    <xf numFmtId="0" fontId="30" fillId="0" borderId="15" xfId="0" applyFont="1" applyFill="1" applyBorder="1" applyAlignment="1">
      <alignment/>
    </xf>
    <xf numFmtId="0" fontId="33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3" fillId="0" borderId="16" xfId="0" applyFont="1" applyFill="1" applyBorder="1" applyAlignment="1">
      <alignment horizontal="left"/>
    </xf>
    <xf numFmtId="0" fontId="34" fillId="0" borderId="16" xfId="0" applyFont="1" applyFill="1" applyBorder="1" applyAlignment="1">
      <alignment horizontal="left"/>
    </xf>
    <xf numFmtId="173" fontId="33" fillId="0" borderId="17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30" fillId="0" borderId="20" xfId="0" applyFont="1" applyBorder="1" applyAlignment="1">
      <alignment/>
    </xf>
    <xf numFmtId="0" fontId="33" fillId="0" borderId="20" xfId="0" applyFont="1" applyFill="1" applyBorder="1" applyAlignment="1">
      <alignment/>
    </xf>
    <xf numFmtId="0" fontId="30" fillId="0" borderId="21" xfId="0" applyFont="1" applyBorder="1" applyAlignment="1">
      <alignment/>
    </xf>
    <xf numFmtId="0" fontId="33" fillId="0" borderId="15" xfId="0" applyFont="1" applyBorder="1" applyAlignment="1">
      <alignment horizontal="center"/>
    </xf>
    <xf numFmtId="173" fontId="33" fillId="0" borderId="20" xfId="0" applyNumberFormat="1" applyFont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left"/>
    </xf>
    <xf numFmtId="0" fontId="33" fillId="0" borderId="21" xfId="0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1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33" fillId="0" borderId="18" xfId="0" applyFont="1" applyFill="1" applyBorder="1" applyAlignment="1">
      <alignment horizontal="center"/>
    </xf>
    <xf numFmtId="0" fontId="30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40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42" applyFont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4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8" fillId="0" borderId="0" xfId="0" applyFont="1" applyAlignment="1">
      <alignment horizontal="left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6" fillId="0" borderId="0" xfId="42" applyAlignment="1" applyProtection="1">
      <alignment horizontal="left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42" applyAlignment="1" applyProtection="1">
      <alignment horizontal="right"/>
      <protection/>
    </xf>
    <xf numFmtId="0" fontId="24" fillId="0" borderId="0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25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amaraprice.ru/promstal" TargetMode="External" /><Relationship Id="rId3" Type="http://schemas.openxmlformats.org/officeDocument/2006/relationships/hyperlink" Target="http://www.samaraprice.ru/promsta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1</xdr:col>
      <xdr:colOff>942975</xdr:colOff>
      <xdr:row>3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rcRect r="14245"/>
        <a:stretch>
          <a:fillRect/>
        </a:stretch>
      </xdr:blipFill>
      <xdr:spPr>
        <a:xfrm>
          <a:off x="123825" y="419100"/>
          <a:ext cx="1485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maraprice.ru/promstal" TargetMode="External" /><Relationship Id="rId2" Type="http://schemas.openxmlformats.org/officeDocument/2006/relationships/hyperlink" Target="http://www.promstal63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364"/>
  <sheetViews>
    <sheetView tabSelected="1" zoomScaleSheetLayoutView="100" workbookViewId="0" topLeftCell="A31">
      <selection activeCell="O53" sqref="O53"/>
    </sheetView>
  </sheetViews>
  <sheetFormatPr defaultColWidth="9.00390625" defaultRowHeight="12.75" customHeight="1"/>
  <cols>
    <col min="1" max="1" width="8.75390625" style="2" customWidth="1"/>
    <col min="2" max="2" width="14.125" style="2" customWidth="1"/>
    <col min="3" max="3" width="15.125" style="2" customWidth="1"/>
    <col min="4" max="4" width="9.75390625" style="2" customWidth="1"/>
    <col min="5" max="5" width="7.125" style="127" customWidth="1"/>
    <col min="6" max="6" width="5.625" style="127" customWidth="1"/>
    <col min="7" max="7" width="1.25" style="2" customWidth="1"/>
    <col min="8" max="8" width="6.875" style="2" customWidth="1"/>
    <col min="9" max="9" width="13.625" style="126" customWidth="1"/>
    <col min="10" max="10" width="11.25390625" style="2" customWidth="1"/>
    <col min="11" max="11" width="9.625" style="126" customWidth="1"/>
    <col min="12" max="12" width="7.375" style="2" customWidth="1"/>
    <col min="13" max="13" width="5.75390625" style="127" customWidth="1"/>
    <col min="14" max="14" width="5.25390625" style="2" bestFit="1" customWidth="1"/>
    <col min="15" max="16384" width="9.125" style="2" customWidth="1"/>
  </cols>
  <sheetData>
    <row r="1" spans="1:13" ht="29.25" customHeight="1">
      <c r="A1" s="152" t="s">
        <v>153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3.25" customHeight="1">
      <c r="A2" s="3"/>
      <c r="B2" s="3"/>
      <c r="C2" s="156" t="s">
        <v>0</v>
      </c>
      <c r="D2" s="156"/>
      <c r="E2" s="156"/>
      <c r="F2" s="156"/>
      <c r="G2" s="156"/>
      <c r="H2" s="156"/>
      <c r="I2" s="159" t="s">
        <v>1</v>
      </c>
      <c r="J2" s="159"/>
      <c r="K2" s="159"/>
      <c r="L2" s="159"/>
      <c r="M2" s="159"/>
    </row>
    <row r="3" spans="1:13" ht="40.5" customHeight="1">
      <c r="A3" s="3"/>
      <c r="B3" s="3"/>
      <c r="C3" s="160" t="s">
        <v>2</v>
      </c>
      <c r="D3" s="160"/>
      <c r="E3" s="160"/>
      <c r="F3" s="160"/>
      <c r="G3" s="5"/>
      <c r="H3" s="157" t="s">
        <v>3</v>
      </c>
      <c r="I3" s="158"/>
      <c r="J3" s="158"/>
      <c r="K3" s="158"/>
      <c r="L3" s="158"/>
      <c r="M3" s="158"/>
    </row>
    <row r="4" spans="1:13" ht="14.25" customHeight="1" thickBot="1">
      <c r="A4" s="153" t="s">
        <v>4</v>
      </c>
      <c r="B4" s="153"/>
      <c r="C4" s="155"/>
      <c r="D4" s="155"/>
      <c r="E4" s="155"/>
      <c r="F4" s="155"/>
      <c r="G4" s="155"/>
      <c r="H4" s="155"/>
      <c r="I4" s="155"/>
      <c r="J4" s="155"/>
      <c r="K4" s="155"/>
      <c r="L4" s="154">
        <f ca="1">TODAY()</f>
        <v>40206</v>
      </c>
      <c r="M4" s="154"/>
    </row>
    <row r="5" spans="1:13" ht="27" customHeight="1" thickBot="1">
      <c r="A5" s="6" t="s">
        <v>5</v>
      </c>
      <c r="B5" s="7" t="s">
        <v>6</v>
      </c>
      <c r="C5" s="7" t="s">
        <v>7</v>
      </c>
      <c r="D5" s="8" t="s">
        <v>8</v>
      </c>
      <c r="E5" s="8" t="s">
        <v>9</v>
      </c>
      <c r="F5" s="9" t="s">
        <v>10</v>
      </c>
      <c r="G5" s="10"/>
      <c r="H5" s="6" t="s">
        <v>5</v>
      </c>
      <c r="I5" s="11" t="s">
        <v>6</v>
      </c>
      <c r="J5" s="7" t="s">
        <v>11</v>
      </c>
      <c r="K5" s="8" t="s">
        <v>12</v>
      </c>
      <c r="L5" s="8" t="s">
        <v>13</v>
      </c>
      <c r="M5" s="9" t="s">
        <v>10</v>
      </c>
    </row>
    <row r="6" spans="1:13" ht="13.5" customHeight="1" thickBot="1">
      <c r="A6" s="170" t="s">
        <v>14</v>
      </c>
      <c r="B6" s="170"/>
      <c r="C6" s="170"/>
      <c r="D6" s="170"/>
      <c r="E6" s="170"/>
      <c r="F6" s="170"/>
      <c r="G6" s="12"/>
      <c r="H6" s="170" t="s">
        <v>15</v>
      </c>
      <c r="I6" s="170"/>
      <c r="J6" s="170"/>
      <c r="K6" s="170"/>
      <c r="L6" s="170"/>
      <c r="M6" s="170"/>
    </row>
    <row r="7" spans="1:13" s="21" customFormat="1" ht="14.25" customHeight="1">
      <c r="A7" s="13" t="s">
        <v>16</v>
      </c>
      <c r="B7" s="14">
        <v>60</v>
      </c>
      <c r="C7" s="15" t="s">
        <v>17</v>
      </c>
      <c r="D7" s="16">
        <v>46</v>
      </c>
      <c r="E7" s="17">
        <v>400</v>
      </c>
      <c r="F7" s="18" t="s">
        <v>18</v>
      </c>
      <c r="G7" s="19"/>
      <c r="H7" s="13" t="s">
        <v>16</v>
      </c>
      <c r="I7" s="14" t="s">
        <v>130</v>
      </c>
      <c r="J7" s="14" t="s">
        <v>19</v>
      </c>
      <c r="K7" s="20">
        <v>0.56</v>
      </c>
      <c r="L7" s="17">
        <v>25000</v>
      </c>
      <c r="M7" s="18"/>
    </row>
    <row r="8" spans="1:13" s="21" customFormat="1" ht="14.25" customHeight="1">
      <c r="A8" s="22" t="s">
        <v>16</v>
      </c>
      <c r="B8" s="23">
        <v>4</v>
      </c>
      <c r="C8" s="24" t="s">
        <v>20</v>
      </c>
      <c r="D8" s="25">
        <v>88</v>
      </c>
      <c r="E8" s="26">
        <v>370</v>
      </c>
      <c r="F8" s="27"/>
      <c r="G8" s="19"/>
      <c r="H8" s="28" t="s">
        <v>16</v>
      </c>
      <c r="I8" s="29">
        <v>14</v>
      </c>
      <c r="J8" s="29" t="s">
        <v>21</v>
      </c>
      <c r="K8" s="30">
        <f>0.371-0.101-0.06-0.005-0.006</f>
        <v>0.199</v>
      </c>
      <c r="L8" s="26">
        <v>25000</v>
      </c>
      <c r="M8" s="31"/>
    </row>
    <row r="9" spans="1:13" s="21" customFormat="1" ht="14.25" customHeight="1">
      <c r="A9" s="22" t="s">
        <v>22</v>
      </c>
      <c r="B9" s="23">
        <v>4.8</v>
      </c>
      <c r="C9" s="24" t="s">
        <v>23</v>
      </c>
      <c r="D9" s="32">
        <v>10</v>
      </c>
      <c r="E9" s="32">
        <v>300</v>
      </c>
      <c r="F9" s="33"/>
      <c r="G9" s="19"/>
      <c r="H9" s="28" t="s">
        <v>16</v>
      </c>
      <c r="I9" s="29" t="s">
        <v>24</v>
      </c>
      <c r="J9" s="29" t="s">
        <v>25</v>
      </c>
      <c r="K9" s="30">
        <f>1.074-0.21-0.1-0.03</f>
        <v>0.7340000000000001</v>
      </c>
      <c r="L9" s="26">
        <v>25000</v>
      </c>
      <c r="M9" s="31" t="s">
        <v>26</v>
      </c>
    </row>
    <row r="10" spans="1:13" s="21" customFormat="1" ht="14.25" customHeight="1">
      <c r="A10" s="22" t="s">
        <v>16</v>
      </c>
      <c r="B10" s="23">
        <v>5</v>
      </c>
      <c r="C10" s="24" t="s">
        <v>20</v>
      </c>
      <c r="D10" s="32">
        <v>10.5</v>
      </c>
      <c r="E10" s="32">
        <v>200</v>
      </c>
      <c r="F10" s="27" t="s">
        <v>27</v>
      </c>
      <c r="G10" s="19"/>
      <c r="H10" s="28" t="s">
        <v>16</v>
      </c>
      <c r="I10" s="29">
        <v>40</v>
      </c>
      <c r="J10" s="29" t="s">
        <v>25</v>
      </c>
      <c r="K10" s="30">
        <f>1-0.12-0.04</f>
        <v>0.84</v>
      </c>
      <c r="L10" s="26">
        <v>25000</v>
      </c>
      <c r="M10" s="31" t="s">
        <v>26</v>
      </c>
    </row>
    <row r="11" spans="1:13" s="21" customFormat="1" ht="14.25" customHeight="1">
      <c r="A11" s="22" t="s">
        <v>16</v>
      </c>
      <c r="B11" s="23">
        <v>5.1</v>
      </c>
      <c r="C11" s="24" t="s">
        <v>20</v>
      </c>
      <c r="D11" s="25">
        <v>15</v>
      </c>
      <c r="E11" s="26">
        <v>360</v>
      </c>
      <c r="F11" s="27" t="s">
        <v>28</v>
      </c>
      <c r="G11" s="19"/>
      <c r="H11" s="28" t="s">
        <v>16</v>
      </c>
      <c r="I11" s="29">
        <v>50</v>
      </c>
      <c r="J11" s="29" t="s">
        <v>29</v>
      </c>
      <c r="K11" s="30">
        <v>0.3</v>
      </c>
      <c r="L11" s="26">
        <v>25000</v>
      </c>
      <c r="M11" s="31"/>
    </row>
    <row r="12" spans="1:13" s="21" customFormat="1" ht="14.25" customHeight="1">
      <c r="A12" s="22" t="s">
        <v>22</v>
      </c>
      <c r="B12" s="23">
        <v>5.5</v>
      </c>
      <c r="C12" s="24" t="s">
        <v>30</v>
      </c>
      <c r="D12" s="32">
        <v>20</v>
      </c>
      <c r="E12" s="32">
        <v>200</v>
      </c>
      <c r="F12" s="33" t="s">
        <v>31</v>
      </c>
      <c r="G12" s="19"/>
      <c r="H12" s="28" t="s">
        <v>16</v>
      </c>
      <c r="I12" s="29">
        <v>80</v>
      </c>
      <c r="J12" s="29" t="s">
        <v>32</v>
      </c>
      <c r="K12" s="30">
        <v>0.154</v>
      </c>
      <c r="L12" s="26">
        <v>25000</v>
      </c>
      <c r="M12" s="31"/>
    </row>
    <row r="13" spans="1:13" s="21" customFormat="1" ht="14.25" customHeight="1">
      <c r="A13" s="34" t="s">
        <v>16</v>
      </c>
      <c r="B13" s="29">
        <v>5.6</v>
      </c>
      <c r="C13" s="35" t="s">
        <v>20</v>
      </c>
      <c r="D13" s="36">
        <f>340-68-220</f>
        <v>52</v>
      </c>
      <c r="E13" s="26">
        <v>370</v>
      </c>
      <c r="F13" s="31"/>
      <c r="G13" s="19"/>
      <c r="H13" s="28" t="s">
        <v>16</v>
      </c>
      <c r="I13" s="29">
        <v>20</v>
      </c>
      <c r="J13" s="29" t="s">
        <v>33</v>
      </c>
      <c r="K13" s="30">
        <f>1.01-0.054</f>
        <v>0.956</v>
      </c>
      <c r="L13" s="26">
        <v>45000</v>
      </c>
      <c r="M13" s="31" t="s">
        <v>26</v>
      </c>
    </row>
    <row r="14" spans="1:13" s="21" customFormat="1" ht="14.25" customHeight="1">
      <c r="A14" s="34" t="s">
        <v>16</v>
      </c>
      <c r="B14" s="29">
        <v>6.2</v>
      </c>
      <c r="C14" s="35" t="s">
        <v>20</v>
      </c>
      <c r="D14" s="36">
        <v>10</v>
      </c>
      <c r="E14" s="26">
        <v>370</v>
      </c>
      <c r="F14" s="31"/>
      <c r="G14" s="19"/>
      <c r="H14" s="28" t="s">
        <v>16</v>
      </c>
      <c r="I14" s="29">
        <v>50</v>
      </c>
      <c r="J14" s="29" t="s">
        <v>33</v>
      </c>
      <c r="K14" s="30">
        <f>0.778-0.031</f>
        <v>0.747</v>
      </c>
      <c r="L14" s="26">
        <v>45000</v>
      </c>
      <c r="M14" s="27" t="s">
        <v>26</v>
      </c>
    </row>
    <row r="15" spans="1:13" s="21" customFormat="1" ht="14.25" customHeight="1">
      <c r="A15" s="34" t="s">
        <v>16</v>
      </c>
      <c r="B15" s="29">
        <v>10</v>
      </c>
      <c r="C15" s="35" t="s">
        <v>34</v>
      </c>
      <c r="D15" s="36">
        <v>50</v>
      </c>
      <c r="E15" s="26">
        <v>330</v>
      </c>
      <c r="F15" s="31"/>
      <c r="G15" s="19"/>
      <c r="H15" s="28" t="s">
        <v>16</v>
      </c>
      <c r="I15" s="37">
        <v>100</v>
      </c>
      <c r="J15" s="23" t="s">
        <v>33</v>
      </c>
      <c r="K15" s="37">
        <f>1.04-0.183</f>
        <v>0.857</v>
      </c>
      <c r="L15" s="26">
        <v>45000</v>
      </c>
      <c r="M15" s="27" t="s">
        <v>26</v>
      </c>
    </row>
    <row r="16" spans="1:13" s="21" customFormat="1" ht="14.25" customHeight="1">
      <c r="A16" s="34" t="s">
        <v>16</v>
      </c>
      <c r="B16" s="29">
        <v>16</v>
      </c>
      <c r="C16" s="35" t="s">
        <v>131</v>
      </c>
      <c r="D16" s="36">
        <v>7.5</v>
      </c>
      <c r="E16" s="26">
        <v>360</v>
      </c>
      <c r="F16" s="31"/>
      <c r="G16" s="19"/>
      <c r="H16" s="28" t="s">
        <v>16</v>
      </c>
      <c r="I16" s="37">
        <v>22</v>
      </c>
      <c r="J16" s="23" t="s">
        <v>35</v>
      </c>
      <c r="K16" s="37">
        <v>0.278</v>
      </c>
      <c r="L16" s="26">
        <v>45000</v>
      </c>
      <c r="M16" s="27" t="s">
        <v>26</v>
      </c>
    </row>
    <row r="17" spans="1:13" s="21" customFormat="1" ht="14.25" customHeight="1">
      <c r="A17" s="34" t="s">
        <v>16</v>
      </c>
      <c r="B17" s="29">
        <v>16</v>
      </c>
      <c r="C17" s="35" t="s">
        <v>132</v>
      </c>
      <c r="D17" s="36">
        <f>96-28</f>
        <v>68</v>
      </c>
      <c r="E17" s="26">
        <v>360</v>
      </c>
      <c r="F17" s="31"/>
      <c r="G17" s="19"/>
      <c r="H17" s="28" t="s">
        <v>16</v>
      </c>
      <c r="I17" s="37">
        <v>90</v>
      </c>
      <c r="J17" s="23" t="s">
        <v>35</v>
      </c>
      <c r="K17" s="37">
        <v>0.952</v>
      </c>
      <c r="L17" s="26">
        <v>45000</v>
      </c>
      <c r="M17" s="27" t="s">
        <v>26</v>
      </c>
    </row>
    <row r="18" spans="1:13" s="21" customFormat="1" ht="14.25" customHeight="1">
      <c r="A18" s="22" t="s">
        <v>16</v>
      </c>
      <c r="B18" s="23">
        <v>18</v>
      </c>
      <c r="C18" s="24" t="s">
        <v>133</v>
      </c>
      <c r="D18" s="32">
        <v>214</v>
      </c>
      <c r="E18" s="26">
        <v>340</v>
      </c>
      <c r="F18" s="31"/>
      <c r="G18" s="19"/>
      <c r="H18" s="28" t="s">
        <v>16</v>
      </c>
      <c r="I18" s="37">
        <v>100</v>
      </c>
      <c r="J18" s="23" t="s">
        <v>35</v>
      </c>
      <c r="K18" s="37">
        <v>1.056</v>
      </c>
      <c r="L18" s="26">
        <v>45000</v>
      </c>
      <c r="M18" s="27" t="s">
        <v>26</v>
      </c>
    </row>
    <row r="19" spans="1:13" s="21" customFormat="1" ht="14.25" customHeight="1">
      <c r="A19" s="22" t="s">
        <v>16</v>
      </c>
      <c r="B19" s="29">
        <v>20</v>
      </c>
      <c r="C19" s="35" t="s">
        <v>134</v>
      </c>
      <c r="D19" s="36">
        <v>2.5</v>
      </c>
      <c r="E19" s="26">
        <v>340</v>
      </c>
      <c r="F19" s="31"/>
      <c r="G19" s="19"/>
      <c r="H19" s="22" t="s">
        <v>16</v>
      </c>
      <c r="I19" s="23" t="s">
        <v>135</v>
      </c>
      <c r="J19" s="23" t="s">
        <v>35</v>
      </c>
      <c r="K19" s="38">
        <f>0.984-0.23-0.243-0.252</f>
        <v>0.259</v>
      </c>
      <c r="L19" s="26">
        <v>45000</v>
      </c>
      <c r="M19" s="27"/>
    </row>
    <row r="20" spans="1:13" s="21" customFormat="1" ht="14.25" customHeight="1" thickBot="1">
      <c r="A20" s="34" t="s">
        <v>36</v>
      </c>
      <c r="B20" s="29">
        <v>20</v>
      </c>
      <c r="C20" s="35" t="s">
        <v>136</v>
      </c>
      <c r="D20" s="36">
        <v>17.1</v>
      </c>
      <c r="E20" s="26">
        <v>340</v>
      </c>
      <c r="F20" s="31"/>
      <c r="G20" s="19"/>
      <c r="H20" s="39"/>
      <c r="I20" s="40"/>
      <c r="J20" s="41"/>
      <c r="K20" s="40"/>
      <c r="L20" s="42"/>
      <c r="M20" s="43"/>
    </row>
    <row r="21" spans="1:13" s="21" customFormat="1" ht="14.25" customHeight="1" thickBot="1">
      <c r="A21" s="22" t="s">
        <v>16</v>
      </c>
      <c r="B21" s="23">
        <v>20</v>
      </c>
      <c r="C21" s="35" t="s">
        <v>137</v>
      </c>
      <c r="D21" s="25">
        <f>31.8+725-300-230-100+35-50</f>
        <v>111.79999999999995</v>
      </c>
      <c r="E21" s="26">
        <v>340</v>
      </c>
      <c r="F21" s="31"/>
      <c r="G21" s="19"/>
      <c r="H21" s="162" t="s">
        <v>37</v>
      </c>
      <c r="I21" s="162"/>
      <c r="J21" s="162"/>
      <c r="K21" s="162"/>
      <c r="L21" s="162"/>
      <c r="M21" s="162"/>
    </row>
    <row r="22" spans="1:13" s="21" customFormat="1" ht="14.25" customHeight="1">
      <c r="A22" s="34" t="s">
        <v>16</v>
      </c>
      <c r="B22" s="29" t="s">
        <v>38</v>
      </c>
      <c r="C22" s="35" t="s">
        <v>39</v>
      </c>
      <c r="D22" s="36">
        <v>150</v>
      </c>
      <c r="E22" s="26">
        <v>200</v>
      </c>
      <c r="F22" s="31" t="s">
        <v>40</v>
      </c>
      <c r="G22" s="19"/>
      <c r="H22" s="13" t="s">
        <v>16</v>
      </c>
      <c r="I22" s="14">
        <v>14</v>
      </c>
      <c r="J22" s="15" t="s">
        <v>41</v>
      </c>
      <c r="K22" s="20">
        <f>0.35-0.033-0.014-0.06-0.065</f>
        <v>0.17799999999999994</v>
      </c>
      <c r="L22" s="17">
        <v>20000</v>
      </c>
      <c r="M22" s="18"/>
    </row>
    <row r="23" spans="1:13" s="21" customFormat="1" ht="14.25" customHeight="1">
      <c r="A23" s="34" t="s">
        <v>16</v>
      </c>
      <c r="B23" s="29">
        <v>25</v>
      </c>
      <c r="C23" s="24" t="s">
        <v>138</v>
      </c>
      <c r="D23" s="36">
        <v>3.6</v>
      </c>
      <c r="E23" s="26">
        <v>340</v>
      </c>
      <c r="F23" s="31"/>
      <c r="G23" s="19"/>
      <c r="H23" s="22" t="s">
        <v>16</v>
      </c>
      <c r="I23" s="23">
        <v>60</v>
      </c>
      <c r="J23" s="24" t="s">
        <v>42</v>
      </c>
      <c r="K23" s="38">
        <f>4.305-0.36</f>
        <v>3.945</v>
      </c>
      <c r="L23" s="26">
        <v>15000</v>
      </c>
      <c r="M23" s="27"/>
    </row>
    <row r="24" spans="1:13" s="21" customFormat="1" ht="14.25" customHeight="1">
      <c r="A24" s="34" t="s">
        <v>16</v>
      </c>
      <c r="B24" s="29">
        <v>40</v>
      </c>
      <c r="C24" s="24" t="s">
        <v>139</v>
      </c>
      <c r="D24" s="36">
        <f>159+40-40</f>
        <v>159</v>
      </c>
      <c r="E24" s="26">
        <v>360</v>
      </c>
      <c r="F24" s="31"/>
      <c r="G24" s="19"/>
      <c r="H24" s="22" t="s">
        <v>16</v>
      </c>
      <c r="I24" s="23">
        <v>70</v>
      </c>
      <c r="J24" s="24" t="s">
        <v>43</v>
      </c>
      <c r="K24" s="38">
        <v>0.562</v>
      </c>
      <c r="L24" s="26">
        <v>15000</v>
      </c>
      <c r="M24" s="27"/>
    </row>
    <row r="25" spans="1:13" s="21" customFormat="1" ht="14.25" customHeight="1">
      <c r="A25" s="34" t="s">
        <v>16</v>
      </c>
      <c r="B25" s="23">
        <v>95</v>
      </c>
      <c r="C25" s="23" t="s">
        <v>141</v>
      </c>
      <c r="D25" s="32">
        <v>0.043</v>
      </c>
      <c r="E25" s="32">
        <v>300</v>
      </c>
      <c r="F25" s="44"/>
      <c r="G25" s="19"/>
      <c r="H25" s="22" t="s">
        <v>16</v>
      </c>
      <c r="I25" s="23">
        <v>80</v>
      </c>
      <c r="J25" s="24" t="s">
        <v>41</v>
      </c>
      <c r="K25" s="38">
        <f>1-0.498-0.141</f>
        <v>0.361</v>
      </c>
      <c r="L25" s="26">
        <v>20000</v>
      </c>
      <c r="M25" s="27"/>
    </row>
    <row r="26" spans="1:13" s="21" customFormat="1" ht="14.25" customHeight="1">
      <c r="A26" s="34"/>
      <c r="B26" s="23"/>
      <c r="C26" s="23"/>
      <c r="D26" s="32"/>
      <c r="E26" s="32"/>
      <c r="F26" s="44"/>
      <c r="G26" s="19"/>
      <c r="H26" s="22" t="s">
        <v>16</v>
      </c>
      <c r="I26" s="23" t="s">
        <v>140</v>
      </c>
      <c r="J26" s="24" t="s">
        <v>44</v>
      </c>
      <c r="K26" s="38">
        <f>1.181-0.3-0.3</f>
        <v>0.581</v>
      </c>
      <c r="L26" s="26">
        <v>20000</v>
      </c>
      <c r="M26" s="27"/>
    </row>
    <row r="27" spans="7:13" s="21" customFormat="1" ht="14.25" customHeight="1">
      <c r="G27" s="19"/>
      <c r="H27" s="34" t="s">
        <v>16</v>
      </c>
      <c r="I27" s="29" t="s">
        <v>142</v>
      </c>
      <c r="J27" s="35" t="s">
        <v>45</v>
      </c>
      <c r="K27" s="30">
        <f>0.82-0.09</f>
        <v>0.73</v>
      </c>
      <c r="L27" s="26">
        <v>20000</v>
      </c>
      <c r="M27" s="31"/>
    </row>
    <row r="28" spans="1:13" s="21" customFormat="1" ht="14.25" customHeight="1" thickBot="1">
      <c r="A28" s="34"/>
      <c r="B28" s="41"/>
      <c r="C28" s="23"/>
      <c r="D28" s="42"/>
      <c r="E28" s="32"/>
      <c r="F28" s="45"/>
      <c r="G28" s="19"/>
      <c r="H28" s="34" t="s">
        <v>16</v>
      </c>
      <c r="I28" s="29">
        <v>110</v>
      </c>
      <c r="J28" s="35" t="s">
        <v>47</v>
      </c>
      <c r="K28" s="30">
        <f>1.5-0.314</f>
        <v>1.186</v>
      </c>
      <c r="L28" s="26">
        <v>25000</v>
      </c>
      <c r="M28" s="31"/>
    </row>
    <row r="29" spans="1:13" s="21" customFormat="1" ht="14.25" customHeight="1" thickBot="1">
      <c r="A29" s="171" t="s">
        <v>46</v>
      </c>
      <c r="B29" s="171"/>
      <c r="C29" s="171"/>
      <c r="D29" s="171"/>
      <c r="E29" s="171"/>
      <c r="F29" s="171"/>
      <c r="G29" s="19"/>
      <c r="H29" s="34" t="s">
        <v>16</v>
      </c>
      <c r="I29" s="29">
        <v>160</v>
      </c>
      <c r="J29" s="35" t="s">
        <v>41</v>
      </c>
      <c r="K29" s="30">
        <f>2.493-0.82-0.1</f>
        <v>1.573</v>
      </c>
      <c r="L29" s="26">
        <v>20000</v>
      </c>
      <c r="M29" s="31" t="s">
        <v>49</v>
      </c>
    </row>
    <row r="30" spans="1:13" s="21" customFormat="1" ht="14.25" customHeight="1" thickBot="1">
      <c r="A30" s="46" t="s">
        <v>16</v>
      </c>
      <c r="B30" s="14">
        <v>35</v>
      </c>
      <c r="C30" s="47" t="s">
        <v>48</v>
      </c>
      <c r="D30" s="48">
        <v>21</v>
      </c>
      <c r="E30" s="48">
        <v>150</v>
      </c>
      <c r="F30" s="49"/>
      <c r="G30" s="19"/>
      <c r="H30" s="52" t="s">
        <v>16</v>
      </c>
      <c r="I30" s="53">
        <v>170</v>
      </c>
      <c r="J30" s="54" t="s">
        <v>41</v>
      </c>
      <c r="K30" s="55">
        <f>1.779-0.633-0.544</f>
        <v>0.6019999999999999</v>
      </c>
      <c r="L30" s="56">
        <v>20000</v>
      </c>
      <c r="M30" s="57" t="s">
        <v>49</v>
      </c>
    </row>
    <row r="31" spans="1:13" s="21" customFormat="1" ht="14.25" customHeight="1" thickBot="1">
      <c r="A31" s="50" t="s">
        <v>16</v>
      </c>
      <c r="B31" s="23">
        <v>40</v>
      </c>
      <c r="C31" s="51" t="s">
        <v>48</v>
      </c>
      <c r="D31" s="32">
        <v>63</v>
      </c>
      <c r="E31" s="32">
        <v>150</v>
      </c>
      <c r="F31" s="44"/>
      <c r="G31" s="19"/>
      <c r="H31" s="52"/>
      <c r="I31" s="53"/>
      <c r="J31" s="54"/>
      <c r="K31" s="55"/>
      <c r="L31" s="56"/>
      <c r="M31" s="57"/>
    </row>
    <row r="32" spans="1:13" s="21" customFormat="1" ht="14.25" customHeight="1" thickBot="1">
      <c r="A32" s="50" t="s">
        <v>16</v>
      </c>
      <c r="B32" s="23">
        <v>65</v>
      </c>
      <c r="C32" s="51" t="s">
        <v>48</v>
      </c>
      <c r="D32" s="32">
        <v>68</v>
      </c>
      <c r="E32" s="32">
        <v>150</v>
      </c>
      <c r="F32" s="44"/>
      <c r="G32" s="19"/>
      <c r="H32" s="162" t="s">
        <v>50</v>
      </c>
      <c r="I32" s="162"/>
      <c r="J32" s="162"/>
      <c r="K32" s="162"/>
      <c r="L32" s="162"/>
      <c r="M32" s="162"/>
    </row>
    <row r="33" spans="1:13" s="21" customFormat="1" ht="14.25" customHeight="1">
      <c r="A33" s="50" t="s">
        <v>16</v>
      </c>
      <c r="B33" s="23">
        <v>75</v>
      </c>
      <c r="C33" s="51" t="s">
        <v>48</v>
      </c>
      <c r="D33" s="32">
        <v>52</v>
      </c>
      <c r="E33" s="32">
        <v>150</v>
      </c>
      <c r="F33" s="44"/>
      <c r="G33" s="19"/>
      <c r="H33" s="46" t="s">
        <v>16</v>
      </c>
      <c r="I33" s="15" t="s">
        <v>143</v>
      </c>
      <c r="J33" s="58" t="s">
        <v>51</v>
      </c>
      <c r="K33" s="59">
        <v>0.286</v>
      </c>
      <c r="L33" s="17">
        <v>20000</v>
      </c>
      <c r="M33" s="18"/>
    </row>
    <row r="34" spans="1:13" s="21" customFormat="1" ht="14.25" customHeight="1">
      <c r="A34" s="50" t="s">
        <v>16</v>
      </c>
      <c r="B34" s="23">
        <v>87</v>
      </c>
      <c r="C34" s="51" t="s">
        <v>48</v>
      </c>
      <c r="D34" s="32">
        <v>174</v>
      </c>
      <c r="E34" s="32">
        <v>150</v>
      </c>
      <c r="F34" s="44"/>
      <c r="G34" s="19"/>
      <c r="H34" s="50" t="s">
        <v>16</v>
      </c>
      <c r="I34" s="23">
        <v>120</v>
      </c>
      <c r="J34" s="24" t="s">
        <v>52</v>
      </c>
      <c r="K34" s="30">
        <v>0.411</v>
      </c>
      <c r="L34" s="26">
        <v>27000</v>
      </c>
      <c r="M34" s="27" t="s">
        <v>18</v>
      </c>
    </row>
    <row r="35" spans="1:13" s="21" customFormat="1" ht="14.25" customHeight="1" thickBot="1">
      <c r="A35" s="60" t="s">
        <v>16</v>
      </c>
      <c r="B35" s="53">
        <v>40</v>
      </c>
      <c r="C35" s="53" t="s">
        <v>53</v>
      </c>
      <c r="D35" s="55">
        <v>0.272</v>
      </c>
      <c r="E35" s="56">
        <v>25000</v>
      </c>
      <c r="F35" s="57" t="s">
        <v>26</v>
      </c>
      <c r="G35" s="19"/>
      <c r="H35" s="50" t="s">
        <v>16</v>
      </c>
      <c r="I35" s="24" t="s">
        <v>144</v>
      </c>
      <c r="J35" s="24" t="s">
        <v>54</v>
      </c>
      <c r="K35" s="30">
        <v>1.22</v>
      </c>
      <c r="L35" s="26">
        <v>35000</v>
      </c>
      <c r="M35" s="27"/>
    </row>
    <row r="36" spans="1:13" s="21" customFormat="1" ht="14.25" customHeight="1" thickBot="1">
      <c r="A36" s="167" t="s">
        <v>55</v>
      </c>
      <c r="B36" s="168"/>
      <c r="C36" s="168"/>
      <c r="D36" s="168"/>
      <c r="E36" s="168"/>
      <c r="F36" s="169"/>
      <c r="G36" s="19"/>
      <c r="H36" s="50" t="s">
        <v>16</v>
      </c>
      <c r="I36" s="24" t="s">
        <v>145</v>
      </c>
      <c r="J36" s="24" t="s">
        <v>56</v>
      </c>
      <c r="K36" s="30">
        <v>0.187</v>
      </c>
      <c r="L36" s="26">
        <v>25000</v>
      </c>
      <c r="M36" s="27"/>
    </row>
    <row r="37" spans="1:13" s="21" customFormat="1" ht="15.75" customHeight="1">
      <c r="A37" s="13" t="s">
        <v>57</v>
      </c>
      <c r="B37" s="14">
        <v>5.5</v>
      </c>
      <c r="C37" s="61" t="s">
        <v>58</v>
      </c>
      <c r="D37" s="20">
        <v>0.065</v>
      </c>
      <c r="E37" s="17">
        <v>19000</v>
      </c>
      <c r="F37" s="62"/>
      <c r="G37" s="19"/>
      <c r="H37" s="50" t="s">
        <v>16</v>
      </c>
      <c r="I37" s="23">
        <v>50</v>
      </c>
      <c r="J37" s="24" t="s">
        <v>59</v>
      </c>
      <c r="K37" s="30">
        <v>0.07</v>
      </c>
      <c r="L37" s="26">
        <v>40000</v>
      </c>
      <c r="M37" s="27"/>
    </row>
    <row r="38" spans="1:13" s="21" customFormat="1" ht="17.25" customHeight="1">
      <c r="A38" s="22" t="s">
        <v>22</v>
      </c>
      <c r="B38" s="23">
        <v>45</v>
      </c>
      <c r="C38" s="35" t="s">
        <v>60</v>
      </c>
      <c r="D38" s="38">
        <f>1.915-0.352-0.548</f>
        <v>1.0150000000000001</v>
      </c>
      <c r="E38" s="26">
        <v>18000</v>
      </c>
      <c r="F38" s="31"/>
      <c r="G38" s="19"/>
      <c r="H38" s="50" t="s">
        <v>16</v>
      </c>
      <c r="I38" s="23">
        <v>70</v>
      </c>
      <c r="J38" s="24" t="s">
        <v>61</v>
      </c>
      <c r="K38" s="30">
        <v>0.425</v>
      </c>
      <c r="L38" s="26">
        <v>15000</v>
      </c>
      <c r="M38" s="27"/>
    </row>
    <row r="39" spans="1:13" s="21" customFormat="1" ht="14.25" customHeight="1">
      <c r="A39" s="22" t="s">
        <v>22</v>
      </c>
      <c r="B39" s="23">
        <v>60</v>
      </c>
      <c r="C39" s="35" t="s">
        <v>60</v>
      </c>
      <c r="D39" s="38">
        <f>2.355-0.103-0.45</f>
        <v>1.8019999999999998</v>
      </c>
      <c r="E39" s="26">
        <v>18000</v>
      </c>
      <c r="F39" s="31"/>
      <c r="G39" s="19"/>
      <c r="H39" s="50" t="s">
        <v>16</v>
      </c>
      <c r="I39" s="23">
        <v>90</v>
      </c>
      <c r="J39" s="24" t="s">
        <v>59</v>
      </c>
      <c r="K39" s="30">
        <v>2.796</v>
      </c>
      <c r="L39" s="26">
        <v>40000</v>
      </c>
      <c r="M39" s="27"/>
    </row>
    <row r="40" spans="1:13" s="21" customFormat="1" ht="14.25" customHeight="1">
      <c r="A40" s="22" t="s">
        <v>22</v>
      </c>
      <c r="B40" s="23">
        <v>65</v>
      </c>
      <c r="C40" s="35" t="s">
        <v>60</v>
      </c>
      <c r="D40" s="38">
        <v>0.12</v>
      </c>
      <c r="E40" s="26">
        <v>18000</v>
      </c>
      <c r="F40" s="31"/>
      <c r="G40" s="19"/>
      <c r="H40" s="34" t="s">
        <v>16</v>
      </c>
      <c r="I40" s="29">
        <v>45</v>
      </c>
      <c r="J40" s="29" t="s">
        <v>62</v>
      </c>
      <c r="K40" s="30">
        <f>1-0.3</f>
        <v>0.7</v>
      </c>
      <c r="L40" s="26">
        <v>30000</v>
      </c>
      <c r="M40" s="31"/>
    </row>
    <row r="41" spans="1:13" s="21" customFormat="1" ht="14.25" customHeight="1">
      <c r="A41" s="22" t="s">
        <v>22</v>
      </c>
      <c r="B41" s="23" t="s">
        <v>146</v>
      </c>
      <c r="C41" s="35" t="s">
        <v>63</v>
      </c>
      <c r="D41" s="38">
        <v>0.312</v>
      </c>
      <c r="E41" s="26">
        <v>19000</v>
      </c>
      <c r="F41" s="31"/>
      <c r="G41" s="19"/>
      <c r="H41" s="28" t="s">
        <v>16</v>
      </c>
      <c r="I41" s="29">
        <v>45</v>
      </c>
      <c r="J41" s="63" t="s">
        <v>62</v>
      </c>
      <c r="K41" s="30">
        <v>0.288</v>
      </c>
      <c r="L41" s="26">
        <v>30000</v>
      </c>
      <c r="M41" s="31"/>
    </row>
    <row r="42" spans="1:13" s="21" customFormat="1" ht="14.25" customHeight="1">
      <c r="A42" s="22" t="s">
        <v>22</v>
      </c>
      <c r="B42" s="23">
        <v>95</v>
      </c>
      <c r="C42" s="35" t="s">
        <v>58</v>
      </c>
      <c r="D42" s="38">
        <f>0.475</f>
        <v>0.475</v>
      </c>
      <c r="E42" s="26">
        <v>19000</v>
      </c>
      <c r="F42" s="31"/>
      <c r="G42" s="19"/>
      <c r="H42" s="34" t="s">
        <v>22</v>
      </c>
      <c r="I42" s="29" t="s">
        <v>147</v>
      </c>
      <c r="J42" s="29" t="s">
        <v>64</v>
      </c>
      <c r="K42" s="30">
        <v>0.82</v>
      </c>
      <c r="L42" s="26">
        <v>50000</v>
      </c>
      <c r="M42" s="64"/>
    </row>
    <row r="43" spans="1:13" s="21" customFormat="1" ht="14.25" customHeight="1" thickBot="1">
      <c r="A43" s="22" t="s">
        <v>22</v>
      </c>
      <c r="B43" s="23">
        <v>100</v>
      </c>
      <c r="C43" s="35" t="s">
        <v>65</v>
      </c>
      <c r="D43" s="38">
        <f>1.107+0.106</f>
        <v>1.213</v>
      </c>
      <c r="E43" s="26">
        <v>19000</v>
      </c>
      <c r="F43" s="31"/>
      <c r="G43" s="19"/>
      <c r="H43" s="65" t="s">
        <v>16</v>
      </c>
      <c r="I43" s="66" t="s">
        <v>66</v>
      </c>
      <c r="J43" s="66" t="s">
        <v>67</v>
      </c>
      <c r="K43" s="41">
        <f>0.836+0.577</f>
        <v>1.4129999999999998</v>
      </c>
      <c r="L43" s="42">
        <v>35000</v>
      </c>
      <c r="M43" s="67"/>
    </row>
    <row r="44" spans="1:13" s="21" customFormat="1" ht="14.25" customHeight="1" thickBot="1">
      <c r="A44" s="34" t="s">
        <v>16</v>
      </c>
      <c r="B44" s="29" t="s">
        <v>148</v>
      </c>
      <c r="C44" s="35" t="s">
        <v>68</v>
      </c>
      <c r="D44" s="30">
        <v>0.581</v>
      </c>
      <c r="E44" s="26">
        <v>19000</v>
      </c>
      <c r="F44" s="68" t="s">
        <v>49</v>
      </c>
      <c r="G44" s="19"/>
      <c r="H44" s="162" t="s">
        <v>69</v>
      </c>
      <c r="I44" s="162"/>
      <c r="J44" s="162"/>
      <c r="K44" s="162"/>
      <c r="L44" s="162"/>
      <c r="M44" s="162"/>
    </row>
    <row r="45" spans="1:13" s="21" customFormat="1" ht="14.25" customHeight="1" thickBot="1">
      <c r="A45" s="60" t="s">
        <v>16</v>
      </c>
      <c r="B45" s="41">
        <v>250</v>
      </c>
      <c r="C45" s="69" t="s">
        <v>65</v>
      </c>
      <c r="D45" s="41">
        <v>0.93</v>
      </c>
      <c r="E45" s="56">
        <v>19000</v>
      </c>
      <c r="F45" s="70" t="s">
        <v>49</v>
      </c>
      <c r="G45" s="19"/>
      <c r="H45" s="71" t="s">
        <v>70</v>
      </c>
      <c r="I45" s="14" t="s">
        <v>149</v>
      </c>
      <c r="J45" s="15" t="s">
        <v>71</v>
      </c>
      <c r="K45" s="59">
        <f>1.008-0.212-0.262-0.027-0.311-0.023</f>
        <v>0.17300000000000001</v>
      </c>
      <c r="L45" s="17">
        <v>80000</v>
      </c>
      <c r="M45" s="18" t="s">
        <v>72</v>
      </c>
    </row>
    <row r="46" spans="1:13" s="21" customFormat="1" ht="14.25" customHeight="1" thickBot="1">
      <c r="A46" s="172" t="s">
        <v>73</v>
      </c>
      <c r="B46" s="172"/>
      <c r="C46" s="172"/>
      <c r="D46" s="172"/>
      <c r="E46" s="172"/>
      <c r="F46" s="172"/>
      <c r="G46" s="19"/>
      <c r="H46" s="52" t="s">
        <v>16</v>
      </c>
      <c r="I46" s="41">
        <v>26</v>
      </c>
      <c r="J46" s="41" t="s">
        <v>74</v>
      </c>
      <c r="K46" s="41">
        <v>0.012</v>
      </c>
      <c r="L46" s="41">
        <v>180000</v>
      </c>
      <c r="M46" s="72"/>
    </row>
    <row r="47" spans="1:13" s="21" customFormat="1" ht="17.25" customHeight="1" thickBot="1">
      <c r="A47" s="71" t="s">
        <v>16</v>
      </c>
      <c r="B47" s="73">
        <v>280</v>
      </c>
      <c r="C47" s="61" t="s">
        <v>75</v>
      </c>
      <c r="D47" s="74">
        <v>2.685</v>
      </c>
      <c r="E47" s="17">
        <v>20000</v>
      </c>
      <c r="F47" s="62" t="s">
        <v>49</v>
      </c>
      <c r="G47" s="19"/>
      <c r="H47" s="164" t="s">
        <v>76</v>
      </c>
      <c r="I47" s="165"/>
      <c r="J47" s="165"/>
      <c r="K47" s="165"/>
      <c r="L47" s="165"/>
      <c r="M47" s="166"/>
    </row>
    <row r="48" spans="1:13" s="21" customFormat="1" ht="17.25" customHeight="1" thickBot="1">
      <c r="A48" s="34" t="s">
        <v>16</v>
      </c>
      <c r="B48" s="75">
        <v>290</v>
      </c>
      <c r="C48" s="35" t="s">
        <v>77</v>
      </c>
      <c r="D48" s="76">
        <f>4.384-1.48</f>
        <v>2.9040000000000004</v>
      </c>
      <c r="E48" s="26">
        <v>20000</v>
      </c>
      <c r="F48" s="31" t="s">
        <v>49</v>
      </c>
      <c r="G48" s="19"/>
      <c r="H48" s="71" t="s">
        <v>16</v>
      </c>
      <c r="I48" s="77" t="s">
        <v>150</v>
      </c>
      <c r="J48" s="77" t="s">
        <v>78</v>
      </c>
      <c r="K48" s="59">
        <v>0.98</v>
      </c>
      <c r="L48" s="17">
        <v>40000</v>
      </c>
      <c r="M48" s="62"/>
    </row>
    <row r="49" spans="1:13" s="21" customFormat="1" ht="15.75" customHeight="1" thickBot="1">
      <c r="A49" s="171" t="s">
        <v>79</v>
      </c>
      <c r="B49" s="171"/>
      <c r="C49" s="171"/>
      <c r="D49" s="171"/>
      <c r="E49" s="171"/>
      <c r="F49" s="171"/>
      <c r="G49" s="19"/>
      <c r="H49" s="34" t="s">
        <v>16</v>
      </c>
      <c r="I49" s="29">
        <v>36</v>
      </c>
      <c r="J49" s="29" t="s">
        <v>80</v>
      </c>
      <c r="K49" s="30">
        <f>0.305-0.033-0.2</f>
        <v>0.07200000000000001</v>
      </c>
      <c r="L49" s="26">
        <v>100000</v>
      </c>
      <c r="M49" s="31"/>
    </row>
    <row r="50" spans="1:13" s="21" customFormat="1" ht="14.25" customHeight="1">
      <c r="A50" s="78" t="s">
        <v>16</v>
      </c>
      <c r="B50" s="14" t="s">
        <v>151</v>
      </c>
      <c r="C50" s="79" t="s">
        <v>81</v>
      </c>
      <c r="D50" s="80">
        <f>0.536-0.055</f>
        <v>0.48100000000000004</v>
      </c>
      <c r="E50" s="79">
        <v>15000</v>
      </c>
      <c r="F50" s="81"/>
      <c r="G50" s="19"/>
      <c r="H50" s="34" t="s">
        <v>16</v>
      </c>
      <c r="I50" s="29">
        <v>60</v>
      </c>
      <c r="J50" s="29" t="s">
        <v>80</v>
      </c>
      <c r="K50" s="30">
        <f>0.226-0.135-0.044</f>
        <v>0.047</v>
      </c>
      <c r="L50" s="26">
        <v>100000</v>
      </c>
      <c r="M50" s="31"/>
    </row>
    <row r="51" spans="1:13" s="21" customFormat="1" ht="18" customHeight="1">
      <c r="A51" s="28" t="s">
        <v>16</v>
      </c>
      <c r="B51" s="23">
        <v>40</v>
      </c>
      <c r="C51" s="82" t="s">
        <v>83</v>
      </c>
      <c r="D51" s="82">
        <f>0.753-0.13</f>
        <v>0.623</v>
      </c>
      <c r="E51" s="63">
        <v>19000</v>
      </c>
      <c r="F51" s="83"/>
      <c r="G51" s="19"/>
      <c r="H51" s="84" t="s">
        <v>22</v>
      </c>
      <c r="I51" s="29" t="s">
        <v>152</v>
      </c>
      <c r="J51" s="29" t="s">
        <v>85</v>
      </c>
      <c r="K51" s="30">
        <v>0.097</v>
      </c>
      <c r="L51" s="26">
        <v>100000</v>
      </c>
      <c r="M51" s="27"/>
    </row>
    <row r="52" spans="1:13" s="21" customFormat="1" ht="18.75" customHeight="1">
      <c r="A52" s="28" t="s">
        <v>16</v>
      </c>
      <c r="B52" s="23" t="s">
        <v>84</v>
      </c>
      <c r="C52" s="82" t="s">
        <v>83</v>
      </c>
      <c r="D52" s="82">
        <f>15-3.5</f>
        <v>11.5</v>
      </c>
      <c r="E52" s="63">
        <v>18000</v>
      </c>
      <c r="F52" s="83"/>
      <c r="G52" s="19"/>
      <c r="H52" s="84" t="s">
        <v>22</v>
      </c>
      <c r="I52" s="29">
        <v>70</v>
      </c>
      <c r="J52" s="29" t="s">
        <v>85</v>
      </c>
      <c r="K52" s="30">
        <f>0.628-0.051-0.199</f>
        <v>0.37799999999999995</v>
      </c>
      <c r="L52" s="26">
        <v>100000</v>
      </c>
      <c r="M52" s="31"/>
    </row>
    <row r="53" spans="1:13" s="21" customFormat="1" ht="17.25" customHeight="1">
      <c r="A53" s="28" t="s">
        <v>16</v>
      </c>
      <c r="B53" s="23">
        <v>65</v>
      </c>
      <c r="C53" s="82" t="s">
        <v>83</v>
      </c>
      <c r="D53" s="82">
        <f>0.553-0.172</f>
        <v>0.38100000000000006</v>
      </c>
      <c r="E53" s="63">
        <v>19000</v>
      </c>
      <c r="F53" s="83"/>
      <c r="G53" s="19"/>
      <c r="H53" s="85" t="s">
        <v>87</v>
      </c>
      <c r="I53" s="29" t="s">
        <v>88</v>
      </c>
      <c r="J53" s="29" t="s">
        <v>82</v>
      </c>
      <c r="K53" s="30">
        <v>0.435</v>
      </c>
      <c r="L53" s="26">
        <v>100000</v>
      </c>
      <c r="M53" s="31"/>
    </row>
    <row r="54" spans="1:13" s="21" customFormat="1" ht="15.75" customHeight="1">
      <c r="A54" s="28" t="s">
        <v>16</v>
      </c>
      <c r="B54" s="23">
        <v>215</v>
      </c>
      <c r="C54" s="82" t="s">
        <v>86</v>
      </c>
      <c r="D54" s="82">
        <v>1.01</v>
      </c>
      <c r="E54" s="63">
        <v>20000</v>
      </c>
      <c r="F54" s="83" t="s">
        <v>49</v>
      </c>
      <c r="G54" s="19"/>
      <c r="H54" s="22" t="s">
        <v>16</v>
      </c>
      <c r="I54" s="23">
        <v>210</v>
      </c>
      <c r="J54" s="24" t="s">
        <v>92</v>
      </c>
      <c r="K54" s="23">
        <v>1.159</v>
      </c>
      <c r="L54" s="24">
        <v>170000</v>
      </c>
      <c r="M54" s="31"/>
    </row>
    <row r="55" spans="1:13" s="21" customFormat="1" ht="14.25" customHeight="1" thickBot="1">
      <c r="A55" s="28" t="s">
        <v>16</v>
      </c>
      <c r="B55" s="23">
        <v>280</v>
      </c>
      <c r="C55" s="82" t="s">
        <v>86</v>
      </c>
      <c r="D55" s="86">
        <v>4.441</v>
      </c>
      <c r="E55" s="63">
        <v>20000</v>
      </c>
      <c r="F55" s="83" t="s">
        <v>49</v>
      </c>
      <c r="G55" s="19"/>
      <c r="H55" s="65" t="s">
        <v>16</v>
      </c>
      <c r="I55" s="41">
        <v>70</v>
      </c>
      <c r="J55" s="66" t="s">
        <v>96</v>
      </c>
      <c r="K55" s="92">
        <v>0.27</v>
      </c>
      <c r="L55" s="56">
        <v>40000</v>
      </c>
      <c r="M55" s="93"/>
    </row>
    <row r="56" spans="1:7" s="21" customFormat="1" ht="15.75" customHeight="1">
      <c r="A56" s="28" t="s">
        <v>16</v>
      </c>
      <c r="B56" s="87" t="s">
        <v>89</v>
      </c>
      <c r="C56" s="24" t="s">
        <v>86</v>
      </c>
      <c r="D56" s="24">
        <v>1.8</v>
      </c>
      <c r="E56" s="63">
        <v>20000</v>
      </c>
      <c r="F56" s="33" t="s">
        <v>49</v>
      </c>
      <c r="G56" s="19"/>
    </row>
    <row r="57" spans="1:7" s="21" customFormat="1" ht="14.25" customHeight="1" thickBot="1">
      <c r="A57" s="60" t="s">
        <v>16</v>
      </c>
      <c r="B57" s="88" t="s">
        <v>90</v>
      </c>
      <c r="C57" s="66" t="s">
        <v>86</v>
      </c>
      <c r="D57" s="66">
        <v>1.72</v>
      </c>
      <c r="E57" s="89">
        <v>20000</v>
      </c>
      <c r="F57" s="90" t="s">
        <v>49</v>
      </c>
      <c r="G57" s="19"/>
    </row>
    <row r="58" spans="1:7" s="21" customFormat="1" ht="14.25" customHeight="1" thickBot="1">
      <c r="A58" s="162" t="s">
        <v>91</v>
      </c>
      <c r="B58" s="162"/>
      <c r="C58" s="162"/>
      <c r="D58" s="162"/>
      <c r="E58" s="162"/>
      <c r="F58" s="162"/>
      <c r="G58" s="19"/>
    </row>
    <row r="59" spans="1:7" s="21" customFormat="1" ht="14.25" customHeight="1">
      <c r="A59" s="46" t="s">
        <v>93</v>
      </c>
      <c r="B59" s="14" t="s">
        <v>94</v>
      </c>
      <c r="C59" s="14"/>
      <c r="D59" s="20">
        <v>0.725</v>
      </c>
      <c r="E59" s="48">
        <v>21000</v>
      </c>
      <c r="F59" s="91" t="s">
        <v>95</v>
      </c>
      <c r="G59" s="19"/>
    </row>
    <row r="60" spans="1:7" s="21" customFormat="1" ht="14.25" customHeight="1">
      <c r="A60" s="94" t="s">
        <v>93</v>
      </c>
      <c r="B60" s="95" t="s">
        <v>97</v>
      </c>
      <c r="C60" s="95" t="s">
        <v>98</v>
      </c>
      <c r="D60" s="95" t="s">
        <v>99</v>
      </c>
      <c r="E60" s="96" t="s">
        <v>100</v>
      </c>
      <c r="F60" s="97"/>
      <c r="G60" s="19"/>
    </row>
    <row r="61" spans="1:7" s="21" customFormat="1" ht="14.25" customHeight="1" thickBot="1">
      <c r="A61" s="98" t="s">
        <v>93</v>
      </c>
      <c r="B61" s="99" t="s">
        <v>101</v>
      </c>
      <c r="C61" s="100" t="s">
        <v>102</v>
      </c>
      <c r="D61" s="99" t="s">
        <v>99</v>
      </c>
      <c r="E61" s="99" t="s">
        <v>100</v>
      </c>
      <c r="F61" s="101"/>
      <c r="G61" s="19"/>
    </row>
    <row r="62" spans="1:7" s="21" customFormat="1" ht="14.25" customHeight="1">
      <c r="A62" s="102"/>
      <c r="B62" s="103"/>
      <c r="C62" s="104"/>
      <c r="D62" s="104"/>
      <c r="E62" s="102"/>
      <c r="F62" s="103"/>
      <c r="G62" s="19"/>
    </row>
    <row r="63" spans="1:13" s="21" customFormat="1" ht="14.25" customHeight="1">
      <c r="A63" s="102"/>
      <c r="B63" s="103"/>
      <c r="C63" s="104"/>
      <c r="D63" s="104"/>
      <c r="E63" s="102"/>
      <c r="F63" s="103"/>
      <c r="G63" s="19"/>
      <c r="H63" s="105"/>
      <c r="I63" s="105"/>
      <c r="J63" s="105"/>
      <c r="K63" s="105"/>
      <c r="L63" s="105"/>
      <c r="M63" s="105"/>
    </row>
    <row r="64" spans="1:13" s="21" customFormat="1" ht="14.25" customHeight="1">
      <c r="A64" s="102"/>
      <c r="B64" s="103"/>
      <c r="C64" s="104"/>
      <c r="D64" s="104"/>
      <c r="E64" s="102"/>
      <c r="F64" s="103"/>
      <c r="G64" s="19"/>
      <c r="H64" s="105"/>
      <c r="I64" s="105"/>
      <c r="J64" s="105"/>
      <c r="K64" s="105"/>
      <c r="L64" s="105"/>
      <c r="M64" s="105"/>
    </row>
    <row r="65" spans="1:13" s="21" customFormat="1" ht="14.25" customHeight="1">
      <c r="A65" s="102"/>
      <c r="B65" s="103"/>
      <c r="C65" s="104"/>
      <c r="D65" s="104"/>
      <c r="E65" s="102"/>
      <c r="F65" s="103"/>
      <c r="G65" s="19"/>
      <c r="H65" s="105"/>
      <c r="I65" s="105"/>
      <c r="J65" s="105"/>
      <c r="K65" s="105"/>
      <c r="L65" s="105"/>
      <c r="M65" s="105"/>
    </row>
    <row r="66" spans="2:13" s="21" customFormat="1" ht="14.25" customHeight="1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  <row r="67" spans="1:13" s="21" customFormat="1" ht="13.5" customHeight="1">
      <c r="A67" s="106"/>
      <c r="B67" s="107"/>
      <c r="C67" s="107"/>
      <c r="D67" s="107"/>
      <c r="E67" s="108"/>
      <c r="F67" s="108"/>
      <c r="G67" s="105"/>
      <c r="H67" s="109"/>
      <c r="I67" s="110"/>
      <c r="J67" s="109"/>
      <c r="K67" s="111"/>
      <c r="L67" s="109"/>
      <c r="M67" s="112"/>
    </row>
    <row r="68" spans="1:13" s="21" customFormat="1" ht="14.25" customHeight="1">
      <c r="A68" s="106"/>
      <c r="B68" s="107"/>
      <c r="C68" s="107"/>
      <c r="D68" s="107"/>
      <c r="E68" s="108"/>
      <c r="F68" s="108"/>
      <c r="G68" s="19"/>
      <c r="H68" s="1"/>
      <c r="I68" s="1"/>
      <c r="J68" s="1"/>
      <c r="K68" s="1"/>
      <c r="L68" s="1"/>
      <c r="M68" s="1"/>
    </row>
    <row r="69" spans="1:13" s="21" customFormat="1" ht="24.75" customHeight="1">
      <c r="A69" s="1" t="s">
        <v>153</v>
      </c>
      <c r="B69" s="1"/>
      <c r="C69" s="1"/>
      <c r="D69" s="1"/>
      <c r="E69" s="1"/>
      <c r="F69" s="1"/>
      <c r="G69" s="105"/>
      <c r="H69" s="109"/>
      <c r="I69" s="110"/>
      <c r="J69" s="109"/>
      <c r="K69" s="110"/>
      <c r="L69" s="109"/>
      <c r="M69" s="112"/>
    </row>
    <row r="70" spans="1:13" s="21" customFormat="1" ht="21" customHeight="1">
      <c r="A70" s="3"/>
      <c r="B70" s="3"/>
      <c r="C70" s="163" t="s">
        <v>2</v>
      </c>
      <c r="D70" s="163"/>
      <c r="E70" s="163"/>
      <c r="F70" s="163"/>
      <c r="G70" s="1"/>
      <c r="H70" s="109"/>
      <c r="I70" s="113" t="str">
        <f>H3</f>
        <v>Александр Валерьевич </v>
      </c>
      <c r="J70" s="109"/>
      <c r="K70" s="110"/>
      <c r="L70" s="109"/>
      <c r="M70" s="112"/>
    </row>
    <row r="71" spans="1:13" s="21" customFormat="1" ht="18" customHeight="1" thickBot="1">
      <c r="A71" s="161" t="s">
        <v>4</v>
      </c>
      <c r="B71" s="161"/>
      <c r="C71" s="114" t="s">
        <v>103</v>
      </c>
      <c r="D71" s="114"/>
      <c r="E71" s="114"/>
      <c r="F71" s="114"/>
      <c r="G71" s="19"/>
      <c r="H71" s="109"/>
      <c r="I71" s="110"/>
      <c r="J71" s="109"/>
      <c r="K71" s="110"/>
      <c r="L71" s="109"/>
      <c r="M71" s="112"/>
    </row>
    <row r="72" spans="1:13" s="21" customFormat="1" ht="34.5" customHeight="1" thickBot="1">
      <c r="A72" s="6" t="s">
        <v>5</v>
      </c>
      <c r="B72" s="7" t="s">
        <v>6</v>
      </c>
      <c r="C72" s="7" t="s">
        <v>11</v>
      </c>
      <c r="D72" s="8" t="s">
        <v>8</v>
      </c>
      <c r="E72" s="8" t="s">
        <v>9</v>
      </c>
      <c r="F72" s="9" t="s">
        <v>10</v>
      </c>
      <c r="G72" s="1"/>
      <c r="H72" s="109"/>
      <c r="I72" s="110"/>
      <c r="J72" s="109"/>
      <c r="K72" s="110"/>
      <c r="L72" s="109"/>
      <c r="M72" s="112"/>
    </row>
    <row r="73" spans="1:13" s="21" customFormat="1" ht="34.5" customHeight="1">
      <c r="A73" s="22" t="s">
        <v>16</v>
      </c>
      <c r="B73" s="23" t="s">
        <v>104</v>
      </c>
      <c r="C73" s="24" t="s">
        <v>74</v>
      </c>
      <c r="D73" s="38">
        <v>0.03</v>
      </c>
      <c r="E73" s="63">
        <v>70000</v>
      </c>
      <c r="F73" s="97" t="s">
        <v>105</v>
      </c>
      <c r="G73" s="19"/>
      <c r="H73" s="109"/>
      <c r="I73" s="110"/>
      <c r="J73" s="109"/>
      <c r="K73" s="110"/>
      <c r="L73" s="109"/>
      <c r="M73" s="112"/>
    </row>
    <row r="74" spans="1:15" s="115" customFormat="1" ht="21" customHeight="1">
      <c r="A74" s="22" t="s">
        <v>16</v>
      </c>
      <c r="B74" s="23" t="s">
        <v>106</v>
      </c>
      <c r="C74" s="35" t="s">
        <v>107</v>
      </c>
      <c r="D74" s="38">
        <v>0.079</v>
      </c>
      <c r="E74" s="82">
        <v>22000</v>
      </c>
      <c r="F74" s="97"/>
      <c r="G74" s="1"/>
      <c r="H74" s="109"/>
      <c r="I74" s="110"/>
      <c r="J74" s="109"/>
      <c r="K74" s="110"/>
      <c r="L74" s="109"/>
      <c r="M74" s="112"/>
      <c r="O74" s="116"/>
    </row>
    <row r="75" spans="1:15" s="115" customFormat="1" ht="33" customHeight="1">
      <c r="A75" s="22" t="s">
        <v>16</v>
      </c>
      <c r="B75" s="23" t="s">
        <v>108</v>
      </c>
      <c r="C75" s="35" t="s">
        <v>109</v>
      </c>
      <c r="D75" s="38">
        <v>0.094</v>
      </c>
      <c r="E75" s="82">
        <v>22000</v>
      </c>
      <c r="F75" s="97"/>
      <c r="G75" s="1"/>
      <c r="H75" s="109"/>
      <c r="I75" s="110"/>
      <c r="J75" s="109"/>
      <c r="K75" s="110"/>
      <c r="L75" s="109"/>
      <c r="M75" s="112"/>
      <c r="O75" s="116"/>
    </row>
    <row r="76" spans="1:15" s="115" customFormat="1" ht="24" customHeight="1">
      <c r="A76" s="22" t="s">
        <v>16</v>
      </c>
      <c r="B76" s="29" t="s">
        <v>110</v>
      </c>
      <c r="C76" s="29" t="s">
        <v>111</v>
      </c>
      <c r="D76" s="30">
        <v>0.147</v>
      </c>
      <c r="E76" s="82">
        <v>22000</v>
      </c>
      <c r="F76" s="97"/>
      <c r="G76" s="1"/>
      <c r="H76" s="109"/>
      <c r="I76" s="110"/>
      <c r="J76" s="109"/>
      <c r="K76" s="110"/>
      <c r="L76" s="109"/>
      <c r="M76" s="112"/>
      <c r="O76" s="116"/>
    </row>
    <row r="77" spans="1:15" s="115" customFormat="1" ht="21" customHeight="1">
      <c r="A77" s="22" t="s">
        <v>16</v>
      </c>
      <c r="B77" s="23" t="s">
        <v>154</v>
      </c>
      <c r="C77" s="24" t="s">
        <v>112</v>
      </c>
      <c r="D77" s="38">
        <v>0.053</v>
      </c>
      <c r="E77" s="63">
        <v>35000</v>
      </c>
      <c r="F77" s="97"/>
      <c r="G77" s="1"/>
      <c r="H77" s="109"/>
      <c r="I77" s="110"/>
      <c r="J77" s="109"/>
      <c r="K77" s="110"/>
      <c r="L77" s="109"/>
      <c r="M77" s="112"/>
      <c r="O77" s="116"/>
    </row>
    <row r="78" spans="1:15" s="115" customFormat="1" ht="21" customHeight="1">
      <c r="A78" s="22" t="s">
        <v>16</v>
      </c>
      <c r="B78" s="23" t="s">
        <v>113</v>
      </c>
      <c r="C78" s="24" t="s">
        <v>114</v>
      </c>
      <c r="D78" s="38">
        <v>0.027</v>
      </c>
      <c r="E78" s="63">
        <v>200000</v>
      </c>
      <c r="F78" s="97"/>
      <c r="G78" s="1"/>
      <c r="H78" s="109"/>
      <c r="I78" s="110"/>
      <c r="J78" s="109"/>
      <c r="K78" s="110"/>
      <c r="L78" s="109"/>
      <c r="M78" s="112"/>
      <c r="O78" s="116"/>
    </row>
    <row r="79" spans="1:15" s="115" customFormat="1" ht="21" customHeight="1">
      <c r="A79" s="22" t="s">
        <v>16</v>
      </c>
      <c r="B79" s="29" t="s">
        <v>115</v>
      </c>
      <c r="C79" s="29" t="s">
        <v>116</v>
      </c>
      <c r="D79" s="30">
        <v>0.531</v>
      </c>
      <c r="E79" s="63">
        <v>22000</v>
      </c>
      <c r="F79" s="97"/>
      <c r="G79" s="1"/>
      <c r="H79" s="109"/>
      <c r="I79" s="110"/>
      <c r="J79" s="109"/>
      <c r="K79" s="110"/>
      <c r="L79" s="109"/>
      <c r="M79" s="112"/>
      <c r="O79" s="116"/>
    </row>
    <row r="80" spans="1:15" s="115" customFormat="1" ht="21" customHeight="1">
      <c r="A80" s="22" t="s">
        <v>16</v>
      </c>
      <c r="B80" s="23">
        <v>16</v>
      </c>
      <c r="C80" s="24" t="s">
        <v>117</v>
      </c>
      <c r="D80" s="23">
        <v>0.05</v>
      </c>
      <c r="E80" s="82">
        <v>50000</v>
      </c>
      <c r="F80" s="97"/>
      <c r="G80" s="1"/>
      <c r="H80" s="109"/>
      <c r="I80" s="110"/>
      <c r="J80" s="109"/>
      <c r="K80" s="110"/>
      <c r="L80" s="109"/>
      <c r="M80" s="112"/>
      <c r="O80" s="116"/>
    </row>
    <row r="81" spans="1:15" s="115" customFormat="1" ht="21" customHeight="1">
      <c r="A81" s="22" t="s">
        <v>16</v>
      </c>
      <c r="B81" s="23">
        <v>40</v>
      </c>
      <c r="C81" s="24" t="s">
        <v>118</v>
      </c>
      <c r="D81" s="23">
        <v>0.09</v>
      </c>
      <c r="E81" s="82">
        <v>40000</v>
      </c>
      <c r="F81" s="97"/>
      <c r="G81" s="1"/>
      <c r="H81" s="109"/>
      <c r="I81" s="110"/>
      <c r="J81" s="109"/>
      <c r="K81" s="110"/>
      <c r="L81" s="109"/>
      <c r="M81" s="112"/>
      <c r="O81" s="116"/>
    </row>
    <row r="82" spans="1:15" s="115" customFormat="1" ht="21" customHeight="1">
      <c r="A82" s="22" t="s">
        <v>16</v>
      </c>
      <c r="B82" s="23">
        <v>42</v>
      </c>
      <c r="C82" s="24" t="s">
        <v>119</v>
      </c>
      <c r="D82" s="23">
        <f>0.05-0.035</f>
        <v>0.015</v>
      </c>
      <c r="E82" s="82">
        <v>65000</v>
      </c>
      <c r="F82" s="97"/>
      <c r="G82" s="1"/>
      <c r="H82" s="109"/>
      <c r="I82" s="110"/>
      <c r="J82" s="109"/>
      <c r="K82" s="110"/>
      <c r="L82" s="109"/>
      <c r="M82" s="112"/>
      <c r="O82" s="116"/>
    </row>
    <row r="83" spans="1:15" s="115" customFormat="1" ht="21" customHeight="1">
      <c r="A83" s="22" t="s">
        <v>16</v>
      </c>
      <c r="B83" s="23" t="s">
        <v>120</v>
      </c>
      <c r="C83" s="24" t="s">
        <v>121</v>
      </c>
      <c r="D83" s="38">
        <v>0.079</v>
      </c>
      <c r="E83" s="63">
        <v>22000</v>
      </c>
      <c r="F83" s="97"/>
      <c r="G83" s="1"/>
      <c r="H83" s="109"/>
      <c r="I83" s="110"/>
      <c r="J83" s="109"/>
      <c r="K83" s="110"/>
      <c r="L83" s="109"/>
      <c r="M83" s="112"/>
      <c r="O83" s="116"/>
    </row>
    <row r="84" spans="1:15" s="115" customFormat="1" ht="21" customHeight="1">
      <c r="A84" s="22" t="s">
        <v>16</v>
      </c>
      <c r="B84" s="23" t="s">
        <v>122</v>
      </c>
      <c r="C84" s="24" t="s">
        <v>123</v>
      </c>
      <c r="D84" s="38">
        <v>0.069</v>
      </c>
      <c r="E84" s="63">
        <v>22000</v>
      </c>
      <c r="F84" s="97"/>
      <c r="G84" s="1"/>
      <c r="H84" s="109"/>
      <c r="I84" s="110"/>
      <c r="J84" s="109"/>
      <c r="K84" s="110"/>
      <c r="L84" s="109"/>
      <c r="M84" s="112"/>
      <c r="O84" s="116"/>
    </row>
    <row r="85" spans="1:15" s="115" customFormat="1" ht="21" customHeight="1">
      <c r="A85" s="22" t="s">
        <v>16</v>
      </c>
      <c r="B85" s="23" t="s">
        <v>124</v>
      </c>
      <c r="C85" s="35" t="s">
        <v>65</v>
      </c>
      <c r="D85" s="38">
        <f>0.256-0.16-0.05</f>
        <v>0.046</v>
      </c>
      <c r="E85" s="82">
        <v>25000</v>
      </c>
      <c r="F85" s="97"/>
      <c r="G85" s="19"/>
      <c r="H85" s="109"/>
      <c r="I85" s="110"/>
      <c r="J85" s="109"/>
      <c r="K85" s="110"/>
      <c r="L85" s="109"/>
      <c r="M85" s="112"/>
      <c r="O85" s="116"/>
    </row>
    <row r="86" spans="1:15" s="115" customFormat="1" ht="21" customHeight="1">
      <c r="A86" s="34" t="s">
        <v>16</v>
      </c>
      <c r="B86" s="29" t="s">
        <v>125</v>
      </c>
      <c r="C86" s="35" t="s">
        <v>65</v>
      </c>
      <c r="D86" s="30">
        <v>0.072</v>
      </c>
      <c r="E86" s="82">
        <v>25000</v>
      </c>
      <c r="F86" s="97"/>
      <c r="G86" s="19"/>
      <c r="H86" s="109"/>
      <c r="I86" s="110"/>
      <c r="J86" s="109"/>
      <c r="K86" s="110"/>
      <c r="L86" s="109"/>
      <c r="M86" s="112"/>
      <c r="O86" s="116"/>
    </row>
    <row r="87" spans="1:15" s="115" customFormat="1" ht="21" customHeight="1">
      <c r="A87" s="34" t="s">
        <v>16</v>
      </c>
      <c r="B87" s="75" t="s">
        <v>126</v>
      </c>
      <c r="C87" s="35" t="s">
        <v>77</v>
      </c>
      <c r="D87" s="76">
        <f>0.02+0.044-0.02</f>
        <v>0.044</v>
      </c>
      <c r="E87" s="82">
        <v>25000</v>
      </c>
      <c r="F87" s="117"/>
      <c r="G87" s="19"/>
      <c r="H87" s="109"/>
      <c r="I87" s="110"/>
      <c r="J87" s="109"/>
      <c r="K87" s="110"/>
      <c r="L87" s="109"/>
      <c r="M87" s="112"/>
      <c r="O87" s="116"/>
    </row>
    <row r="88" spans="1:15" s="115" customFormat="1" ht="21" customHeight="1">
      <c r="A88" s="34" t="s">
        <v>16</v>
      </c>
      <c r="B88" s="23" t="s">
        <v>127</v>
      </c>
      <c r="C88" s="29" t="s">
        <v>83</v>
      </c>
      <c r="D88" s="23">
        <v>0.045</v>
      </c>
      <c r="E88" s="82">
        <v>25000</v>
      </c>
      <c r="F88" s="97"/>
      <c r="G88" s="19"/>
      <c r="H88" s="109"/>
      <c r="I88" s="110"/>
      <c r="J88" s="109"/>
      <c r="K88" s="110"/>
      <c r="L88" s="109"/>
      <c r="M88" s="112"/>
      <c r="O88" s="116"/>
    </row>
    <row r="89" spans="1:15" s="115" customFormat="1" ht="21" customHeight="1">
      <c r="A89" s="34" t="s">
        <v>16</v>
      </c>
      <c r="B89" s="23" t="s">
        <v>128</v>
      </c>
      <c r="C89" s="29" t="s">
        <v>83</v>
      </c>
      <c r="D89" s="23">
        <f>0.222-0.148</f>
        <v>0.07400000000000001</v>
      </c>
      <c r="E89" s="82">
        <v>25000</v>
      </c>
      <c r="F89" s="97"/>
      <c r="G89" s="19"/>
      <c r="H89" s="109"/>
      <c r="I89" s="110"/>
      <c r="J89" s="109"/>
      <c r="K89" s="110"/>
      <c r="L89" s="109"/>
      <c r="M89" s="112"/>
      <c r="O89" s="116"/>
    </row>
    <row r="90" spans="1:15" s="115" customFormat="1" ht="21" customHeight="1">
      <c r="A90" s="34" t="s">
        <v>16</v>
      </c>
      <c r="B90" s="23">
        <v>14</v>
      </c>
      <c r="C90" s="24" t="s">
        <v>21</v>
      </c>
      <c r="D90" s="23">
        <v>0.05</v>
      </c>
      <c r="E90" s="82">
        <v>27000</v>
      </c>
      <c r="F90" s="97"/>
      <c r="G90" s="19"/>
      <c r="H90" s="109"/>
      <c r="I90" s="110"/>
      <c r="J90" s="109"/>
      <c r="K90" s="110"/>
      <c r="L90" s="109"/>
      <c r="M90" s="112"/>
      <c r="O90" s="116"/>
    </row>
    <row r="91" spans="1:13" s="115" customFormat="1" ht="21" customHeight="1">
      <c r="A91" s="34" t="s">
        <v>16</v>
      </c>
      <c r="B91" s="23">
        <v>16</v>
      </c>
      <c r="C91" s="24" t="s">
        <v>21</v>
      </c>
      <c r="D91" s="23">
        <f>0.05-0.025</f>
        <v>0.025</v>
      </c>
      <c r="E91" s="82">
        <v>27000</v>
      </c>
      <c r="F91" s="97"/>
      <c r="G91" s="19"/>
      <c r="H91" s="109"/>
      <c r="I91" s="110"/>
      <c r="J91" s="109"/>
      <c r="K91" s="110"/>
      <c r="L91" s="109"/>
      <c r="M91" s="112"/>
    </row>
    <row r="92" spans="1:13" s="115" customFormat="1" ht="21" customHeight="1">
      <c r="A92" s="34" t="s">
        <v>16</v>
      </c>
      <c r="B92" s="23">
        <v>16</v>
      </c>
      <c r="C92" s="24" t="s">
        <v>19</v>
      </c>
      <c r="D92" s="23">
        <v>0.05</v>
      </c>
      <c r="E92" s="82">
        <v>27000</v>
      </c>
      <c r="F92" s="97"/>
      <c r="G92" s="19"/>
      <c r="H92" s="109"/>
      <c r="I92" s="110"/>
      <c r="J92" s="109"/>
      <c r="K92" s="110"/>
      <c r="L92" s="109"/>
      <c r="M92" s="112"/>
    </row>
    <row r="93" spans="1:13" s="115" customFormat="1" ht="21" customHeight="1">
      <c r="A93" s="34" t="s">
        <v>16</v>
      </c>
      <c r="B93" s="23">
        <v>10</v>
      </c>
      <c r="C93" s="24" t="s">
        <v>129</v>
      </c>
      <c r="D93" s="23">
        <v>0.051</v>
      </c>
      <c r="E93" s="82">
        <v>80000</v>
      </c>
      <c r="F93" s="97"/>
      <c r="G93" s="19"/>
      <c r="H93" s="109"/>
      <c r="I93" s="110"/>
      <c r="J93" s="109"/>
      <c r="K93" s="110"/>
      <c r="L93" s="109"/>
      <c r="M93" s="112"/>
    </row>
    <row r="94" spans="1:13" s="115" customFormat="1" ht="21" customHeight="1">
      <c r="A94" s="109"/>
      <c r="B94" s="109"/>
      <c r="C94" s="109"/>
      <c r="D94" s="109"/>
      <c r="E94" s="112"/>
      <c r="F94" s="112"/>
      <c r="G94" s="1"/>
      <c r="H94" s="109"/>
      <c r="I94" s="110"/>
      <c r="J94" s="109"/>
      <c r="K94" s="110"/>
      <c r="L94" s="109"/>
      <c r="M94" s="112"/>
    </row>
    <row r="95" spans="1:13" s="115" customFormat="1" ht="21" customHeight="1">
      <c r="A95" s="109"/>
      <c r="B95" s="109"/>
      <c r="C95" s="109"/>
      <c r="D95" s="109"/>
      <c r="E95" s="112"/>
      <c r="F95" s="112"/>
      <c r="G95" s="19"/>
      <c r="H95" s="109"/>
      <c r="I95" s="110"/>
      <c r="J95" s="109"/>
      <c r="K95" s="110"/>
      <c r="L95" s="109"/>
      <c r="M95" s="112"/>
    </row>
    <row r="96" spans="1:13" s="115" customFormat="1" ht="21" customHeight="1">
      <c r="A96" s="109"/>
      <c r="B96" s="109"/>
      <c r="C96" s="109"/>
      <c r="D96" s="109"/>
      <c r="E96" s="112"/>
      <c r="F96" s="112"/>
      <c r="G96" s="19"/>
      <c r="H96" s="109"/>
      <c r="I96" s="110"/>
      <c r="J96" s="109"/>
      <c r="K96" s="110"/>
      <c r="L96" s="109"/>
      <c r="M96" s="112"/>
    </row>
    <row r="97" spans="1:13" s="115" customFormat="1" ht="21" customHeight="1">
      <c r="A97" s="109"/>
      <c r="B97" s="109"/>
      <c r="C97" s="109"/>
      <c r="D97" s="109"/>
      <c r="E97" s="112"/>
      <c r="F97" s="112"/>
      <c r="G97" s="19"/>
      <c r="H97" s="109"/>
      <c r="I97" s="110"/>
      <c r="J97" s="109"/>
      <c r="K97" s="110"/>
      <c r="L97" s="109"/>
      <c r="M97" s="112"/>
    </row>
    <row r="98" spans="1:13" s="115" customFormat="1" ht="21" customHeight="1">
      <c r="A98" s="109"/>
      <c r="B98" s="109"/>
      <c r="C98" s="109"/>
      <c r="D98" s="109"/>
      <c r="E98" s="112"/>
      <c r="F98" s="112"/>
      <c r="G98" s="118"/>
      <c r="H98" s="109"/>
      <c r="I98" s="110"/>
      <c r="J98" s="109"/>
      <c r="K98" s="110"/>
      <c r="L98" s="109"/>
      <c r="M98" s="112"/>
    </row>
    <row r="99" spans="1:13" s="115" customFormat="1" ht="15.75" customHeight="1">
      <c r="A99" s="109"/>
      <c r="B99" s="109"/>
      <c r="C99" s="109"/>
      <c r="D99" s="109"/>
      <c r="E99" s="112"/>
      <c r="F99" s="112"/>
      <c r="G99" s="119"/>
      <c r="H99" s="109"/>
      <c r="I99" s="110"/>
      <c r="J99" s="109"/>
      <c r="K99" s="110"/>
      <c r="L99" s="109"/>
      <c r="M99" s="112"/>
    </row>
    <row r="100" spans="1:13" s="115" customFormat="1" ht="29.25" customHeight="1">
      <c r="A100" s="109"/>
      <c r="B100" s="109"/>
      <c r="C100" s="109"/>
      <c r="D100" s="109"/>
      <c r="E100" s="112"/>
      <c r="F100" s="112"/>
      <c r="G100" s="120"/>
      <c r="H100" s="109"/>
      <c r="I100" s="110"/>
      <c r="J100" s="109"/>
      <c r="K100" s="110"/>
      <c r="L100" s="109"/>
      <c r="M100" s="112"/>
    </row>
    <row r="101" spans="1:13" s="115" customFormat="1" ht="27.75" customHeight="1">
      <c r="A101" s="109"/>
      <c r="B101" s="109"/>
      <c r="C101" s="109"/>
      <c r="D101" s="109"/>
      <c r="E101" s="112"/>
      <c r="F101" s="112"/>
      <c r="G101" s="120"/>
      <c r="H101" s="109"/>
      <c r="I101" s="110"/>
      <c r="J101" s="109"/>
      <c r="K101" s="110"/>
      <c r="L101" s="109"/>
      <c r="M101" s="112"/>
    </row>
    <row r="102" spans="1:13" s="115" customFormat="1" ht="36" customHeight="1">
      <c r="A102" s="109"/>
      <c r="B102" s="109"/>
      <c r="C102" s="109"/>
      <c r="D102" s="109"/>
      <c r="E102" s="112"/>
      <c r="F102" s="112"/>
      <c r="G102" s="118"/>
      <c r="H102" s="109"/>
      <c r="I102" s="110"/>
      <c r="J102" s="109"/>
      <c r="K102" s="110"/>
      <c r="L102" s="109"/>
      <c r="M102" s="112"/>
    </row>
    <row r="103" spans="1:13" s="115" customFormat="1" ht="34.5" customHeight="1">
      <c r="A103" s="109"/>
      <c r="B103" s="109"/>
      <c r="C103" s="109"/>
      <c r="D103" s="109"/>
      <c r="E103" s="112"/>
      <c r="F103" s="112"/>
      <c r="G103" s="118"/>
      <c r="H103" s="109"/>
      <c r="I103" s="110"/>
      <c r="J103" s="109"/>
      <c r="K103" s="110"/>
      <c r="L103" s="109"/>
      <c r="M103" s="112"/>
    </row>
    <row r="104" spans="1:13" s="115" customFormat="1" ht="40.5" customHeight="1">
      <c r="A104" s="109"/>
      <c r="B104" s="109"/>
      <c r="C104" s="109"/>
      <c r="D104" s="109"/>
      <c r="E104" s="112"/>
      <c r="F104" s="112"/>
      <c r="G104" s="121"/>
      <c r="H104" s="109"/>
      <c r="I104" s="110"/>
      <c r="J104" s="109"/>
      <c r="K104" s="110"/>
      <c r="L104" s="109"/>
      <c r="M104" s="112"/>
    </row>
    <row r="105" spans="1:13" s="115" customFormat="1" ht="32.25" customHeight="1">
      <c r="A105" s="109"/>
      <c r="B105" s="109"/>
      <c r="C105" s="109"/>
      <c r="D105" s="109"/>
      <c r="E105" s="112"/>
      <c r="F105" s="112"/>
      <c r="G105" s="121"/>
      <c r="H105" s="109"/>
      <c r="I105" s="110"/>
      <c r="J105" s="109"/>
      <c r="K105" s="110"/>
      <c r="L105" s="109"/>
      <c r="M105" s="112"/>
    </row>
    <row r="106" spans="1:13" s="115" customFormat="1" ht="24" customHeight="1">
      <c r="A106" s="109"/>
      <c r="B106" s="109"/>
      <c r="C106" s="109"/>
      <c r="D106" s="109"/>
      <c r="E106" s="112"/>
      <c r="F106" s="112"/>
      <c r="G106" s="121"/>
      <c r="H106" s="109"/>
      <c r="I106" s="110"/>
      <c r="J106" s="109"/>
      <c r="K106" s="110"/>
      <c r="L106" s="109"/>
      <c r="M106" s="112"/>
    </row>
    <row r="107" spans="1:13" s="115" customFormat="1" ht="24" customHeight="1">
      <c r="A107" s="109"/>
      <c r="B107" s="109"/>
      <c r="C107" s="109"/>
      <c r="D107" s="109"/>
      <c r="E107" s="112"/>
      <c r="F107" s="112"/>
      <c r="G107" s="121"/>
      <c r="H107" s="109"/>
      <c r="I107" s="110"/>
      <c r="J107" s="109"/>
      <c r="K107" s="110"/>
      <c r="L107" s="109"/>
      <c r="M107" s="112"/>
    </row>
    <row r="108" spans="1:13" s="115" customFormat="1" ht="24" customHeight="1">
      <c r="A108" s="109"/>
      <c r="B108" s="109"/>
      <c r="C108" s="109"/>
      <c r="D108" s="109"/>
      <c r="E108" s="112"/>
      <c r="F108" s="112"/>
      <c r="G108" s="121"/>
      <c r="H108" s="109"/>
      <c r="I108" s="110"/>
      <c r="J108" s="109"/>
      <c r="K108" s="110"/>
      <c r="L108" s="109"/>
      <c r="M108" s="112"/>
    </row>
    <row r="109" spans="1:13" s="115" customFormat="1" ht="24" customHeight="1">
      <c r="A109" s="109"/>
      <c r="B109" s="109"/>
      <c r="C109" s="109"/>
      <c r="D109" s="109"/>
      <c r="E109" s="112"/>
      <c r="F109" s="112"/>
      <c r="G109" s="1"/>
      <c r="H109" s="109"/>
      <c r="I109" s="110"/>
      <c r="J109" s="109"/>
      <c r="K109" s="110"/>
      <c r="L109" s="109"/>
      <c r="M109" s="112"/>
    </row>
    <row r="110" spans="1:13" s="115" customFormat="1" ht="24" customHeight="1">
      <c r="A110" s="109"/>
      <c r="B110" s="109"/>
      <c r="C110" s="109"/>
      <c r="D110" s="109"/>
      <c r="E110" s="112"/>
      <c r="F110" s="112"/>
      <c r="G110" s="121"/>
      <c r="H110" s="109"/>
      <c r="I110" s="110"/>
      <c r="J110" s="109"/>
      <c r="K110" s="110"/>
      <c r="L110" s="109"/>
      <c r="M110" s="112"/>
    </row>
    <row r="111" spans="1:13" s="115" customFormat="1" ht="24" customHeight="1">
      <c r="A111" s="109"/>
      <c r="B111" s="109"/>
      <c r="C111" s="109"/>
      <c r="D111" s="109"/>
      <c r="E111" s="112"/>
      <c r="F111" s="112"/>
      <c r="G111" s="1"/>
      <c r="H111" s="109"/>
      <c r="I111" s="110"/>
      <c r="J111" s="109"/>
      <c r="K111" s="110"/>
      <c r="L111" s="109"/>
      <c r="M111" s="112"/>
    </row>
    <row r="112" spans="1:14" s="115" customFormat="1" ht="24" customHeight="1">
      <c r="A112" s="109"/>
      <c r="B112" s="109"/>
      <c r="C112" s="109"/>
      <c r="D112" s="109"/>
      <c r="E112" s="112"/>
      <c r="F112" s="112"/>
      <c r="G112" s="1"/>
      <c r="H112" s="109"/>
      <c r="I112" s="110"/>
      <c r="J112" s="109"/>
      <c r="K112" s="110"/>
      <c r="L112" s="109"/>
      <c r="M112" s="112"/>
      <c r="N112" s="2"/>
    </row>
    <row r="113" spans="1:14" s="115" customFormat="1" ht="24" customHeight="1">
      <c r="A113" s="109"/>
      <c r="B113" s="109"/>
      <c r="C113" s="109"/>
      <c r="D113" s="109"/>
      <c r="E113" s="112"/>
      <c r="F113" s="112"/>
      <c r="G113" s="121"/>
      <c r="H113" s="109"/>
      <c r="I113" s="110"/>
      <c r="J113" s="109"/>
      <c r="K113" s="110"/>
      <c r="L113" s="109"/>
      <c r="M113" s="112"/>
      <c r="N113" s="2"/>
    </row>
    <row r="114" spans="1:14" s="115" customFormat="1" ht="24" customHeight="1">
      <c r="A114" s="109"/>
      <c r="B114" s="109"/>
      <c r="C114" s="109"/>
      <c r="D114" s="109"/>
      <c r="E114" s="112"/>
      <c r="F114" s="112"/>
      <c r="G114" s="1"/>
      <c r="H114" s="109"/>
      <c r="I114" s="110"/>
      <c r="J114" s="109"/>
      <c r="K114" s="110"/>
      <c r="L114" s="109"/>
      <c r="M114" s="112"/>
      <c r="N114" s="2"/>
    </row>
    <row r="115" spans="1:14" s="115" customFormat="1" ht="24" customHeight="1">
      <c r="A115" s="109"/>
      <c r="B115" s="109"/>
      <c r="C115" s="109"/>
      <c r="D115" s="109"/>
      <c r="E115" s="112"/>
      <c r="F115" s="112"/>
      <c r="G115" s="121"/>
      <c r="H115" s="109"/>
      <c r="I115" s="110"/>
      <c r="J115" s="109"/>
      <c r="K115" s="110"/>
      <c r="L115" s="109"/>
      <c r="M115" s="112"/>
      <c r="N115" s="122"/>
    </row>
    <row r="116" spans="1:14" s="115" customFormat="1" ht="24" customHeight="1">
      <c r="A116" s="109"/>
      <c r="B116" s="109"/>
      <c r="C116" s="109"/>
      <c r="D116" s="109"/>
      <c r="E116" s="112"/>
      <c r="F116" s="112"/>
      <c r="G116" s="121"/>
      <c r="H116" s="109"/>
      <c r="I116" s="110"/>
      <c r="J116" s="109"/>
      <c r="K116" s="110"/>
      <c r="L116" s="109"/>
      <c r="M116" s="112"/>
      <c r="N116" s="122"/>
    </row>
    <row r="117" spans="1:14" s="115" customFormat="1" ht="24" customHeight="1">
      <c r="A117" s="109"/>
      <c r="B117" s="109"/>
      <c r="C117" s="109"/>
      <c r="D117" s="109"/>
      <c r="E117" s="112"/>
      <c r="F117" s="112"/>
      <c r="G117" s="1"/>
      <c r="H117" s="109"/>
      <c r="I117" s="110"/>
      <c r="J117" s="109"/>
      <c r="K117" s="110"/>
      <c r="L117" s="109"/>
      <c r="M117" s="112"/>
      <c r="N117" s="122"/>
    </row>
    <row r="118" spans="1:14" ht="24" customHeight="1">
      <c r="A118" s="109"/>
      <c r="B118" s="109"/>
      <c r="C118" s="109"/>
      <c r="D118" s="109"/>
      <c r="E118" s="112"/>
      <c r="F118" s="112"/>
      <c r="G118" s="1"/>
      <c r="H118" s="109"/>
      <c r="I118" s="110"/>
      <c r="J118" s="109"/>
      <c r="K118" s="110"/>
      <c r="L118" s="109"/>
      <c r="M118" s="112"/>
      <c r="N118" s="123"/>
    </row>
    <row r="119" spans="1:14" ht="24" customHeight="1">
      <c r="A119" s="109"/>
      <c r="B119" s="109"/>
      <c r="C119" s="109"/>
      <c r="D119" s="109"/>
      <c r="E119" s="112"/>
      <c r="F119" s="112"/>
      <c r="G119" s="1"/>
      <c r="H119" s="109"/>
      <c r="I119" s="110"/>
      <c r="J119" s="109"/>
      <c r="K119" s="110"/>
      <c r="L119" s="109"/>
      <c r="M119" s="112"/>
      <c r="N119" s="123"/>
    </row>
    <row r="120" spans="1:14" ht="24" customHeight="1">
      <c r="A120" s="109"/>
      <c r="B120" s="109"/>
      <c r="C120" s="109"/>
      <c r="D120" s="109"/>
      <c r="E120" s="112"/>
      <c r="F120" s="112"/>
      <c r="G120" s="121"/>
      <c r="H120" s="109"/>
      <c r="I120" s="110"/>
      <c r="J120" s="109"/>
      <c r="K120" s="110"/>
      <c r="L120" s="109"/>
      <c r="M120" s="112"/>
      <c r="N120" s="124"/>
    </row>
    <row r="121" spans="1:14" s="115" customFormat="1" ht="24" customHeight="1">
      <c r="A121" s="109"/>
      <c r="B121" s="109"/>
      <c r="C121" s="109"/>
      <c r="D121" s="109"/>
      <c r="E121" s="112"/>
      <c r="F121" s="112"/>
      <c r="G121" s="1"/>
      <c r="H121" s="109"/>
      <c r="I121" s="110"/>
      <c r="J121" s="109"/>
      <c r="K121" s="110"/>
      <c r="L121" s="109"/>
      <c r="M121" s="112"/>
      <c r="N121" s="124"/>
    </row>
    <row r="122" spans="1:14" s="115" customFormat="1" ht="24" customHeight="1">
      <c r="A122" s="109"/>
      <c r="B122" s="109"/>
      <c r="C122" s="109"/>
      <c r="D122" s="109"/>
      <c r="E122" s="112"/>
      <c r="F122" s="112"/>
      <c r="G122" s="1"/>
      <c r="H122" s="109"/>
      <c r="I122" s="110"/>
      <c r="J122" s="109"/>
      <c r="K122" s="110"/>
      <c r="L122" s="109"/>
      <c r="M122" s="112"/>
      <c r="N122" s="124"/>
    </row>
    <row r="123" spans="1:14" s="115" customFormat="1" ht="24" customHeight="1">
      <c r="A123" s="109"/>
      <c r="B123" s="109"/>
      <c r="C123" s="109"/>
      <c r="D123" s="109"/>
      <c r="E123" s="112"/>
      <c r="F123" s="112"/>
      <c r="G123" s="121"/>
      <c r="H123" s="109"/>
      <c r="I123" s="110"/>
      <c r="J123" s="109"/>
      <c r="K123" s="110"/>
      <c r="L123" s="109"/>
      <c r="M123" s="112"/>
      <c r="N123" s="124"/>
    </row>
    <row r="124" spans="1:14" ht="24" customHeight="1">
      <c r="A124" s="109"/>
      <c r="B124" s="109"/>
      <c r="C124" s="109"/>
      <c r="D124" s="109"/>
      <c r="E124" s="112"/>
      <c r="F124" s="112"/>
      <c r="G124" s="121"/>
      <c r="H124" s="109"/>
      <c r="I124" s="110"/>
      <c r="J124" s="109"/>
      <c r="K124" s="110"/>
      <c r="L124" s="109"/>
      <c r="M124" s="112"/>
      <c r="N124" s="124"/>
    </row>
    <row r="125" spans="1:14" ht="24" customHeight="1">
      <c r="A125" s="109"/>
      <c r="B125" s="109"/>
      <c r="C125" s="109"/>
      <c r="D125" s="109"/>
      <c r="E125" s="112"/>
      <c r="F125" s="112"/>
      <c r="G125" s="125"/>
      <c r="H125" s="109"/>
      <c r="I125" s="110"/>
      <c r="J125" s="109"/>
      <c r="K125" s="110"/>
      <c r="L125" s="109"/>
      <c r="M125" s="112"/>
      <c r="N125" s="124"/>
    </row>
    <row r="126" spans="1:14" s="21" customFormat="1" ht="24" customHeight="1">
      <c r="A126" s="109"/>
      <c r="B126" s="109"/>
      <c r="C126" s="109"/>
      <c r="D126" s="109"/>
      <c r="E126" s="112"/>
      <c r="F126" s="112"/>
      <c r="G126" s="114"/>
      <c r="H126" s="109"/>
      <c r="I126" s="110"/>
      <c r="J126" s="109"/>
      <c r="K126" s="110"/>
      <c r="L126" s="109"/>
      <c r="M126" s="112"/>
      <c r="N126" s="124"/>
    </row>
    <row r="127" spans="1:14" s="21" customFormat="1" ht="24" customHeight="1">
      <c r="A127" s="109"/>
      <c r="B127" s="109"/>
      <c r="C127" s="109"/>
      <c r="D127" s="109"/>
      <c r="E127" s="112"/>
      <c r="F127" s="112"/>
      <c r="G127" s="10"/>
      <c r="H127" s="2"/>
      <c r="I127" s="126"/>
      <c r="J127" s="2"/>
      <c r="K127" s="110"/>
      <c r="L127" s="2"/>
      <c r="M127" s="127"/>
      <c r="N127" s="124"/>
    </row>
    <row r="128" spans="1:14" s="21" customFormat="1" ht="24" customHeight="1">
      <c r="A128" s="109"/>
      <c r="B128" s="109"/>
      <c r="C128" s="109"/>
      <c r="D128" s="109"/>
      <c r="E128" s="112"/>
      <c r="F128" s="112"/>
      <c r="G128" s="121"/>
      <c r="H128" s="2"/>
      <c r="I128" s="126"/>
      <c r="J128" s="2"/>
      <c r="K128" s="126"/>
      <c r="L128" s="2"/>
      <c r="M128" s="127"/>
      <c r="N128" s="124"/>
    </row>
    <row r="129" spans="1:14" s="21" customFormat="1" ht="24" customHeight="1">
      <c r="A129" s="109"/>
      <c r="B129" s="109"/>
      <c r="C129" s="109"/>
      <c r="D129" s="109"/>
      <c r="E129" s="112"/>
      <c r="F129" s="112"/>
      <c r="G129" s="121"/>
      <c r="H129" s="2"/>
      <c r="I129" s="126"/>
      <c r="J129" s="2"/>
      <c r="K129" s="126"/>
      <c r="L129" s="2"/>
      <c r="M129" s="127"/>
      <c r="N129" s="124"/>
    </row>
    <row r="130" spans="1:14" s="21" customFormat="1" ht="21" customHeight="1">
      <c r="A130" s="109"/>
      <c r="B130" s="109"/>
      <c r="C130" s="109"/>
      <c r="D130" s="109"/>
      <c r="E130" s="112"/>
      <c r="F130" s="112"/>
      <c r="G130" s="109"/>
      <c r="H130" s="2"/>
      <c r="I130" s="126"/>
      <c r="J130" s="2"/>
      <c r="K130" s="126"/>
      <c r="L130" s="2"/>
      <c r="M130" s="127"/>
      <c r="N130" s="124"/>
    </row>
    <row r="131" spans="1:14" s="21" customFormat="1" ht="21" customHeight="1">
      <c r="A131" s="109"/>
      <c r="B131" s="109"/>
      <c r="C131" s="109"/>
      <c r="D131" s="109"/>
      <c r="E131" s="112"/>
      <c r="F131" s="112"/>
      <c r="G131" s="109"/>
      <c r="H131" s="2"/>
      <c r="I131" s="126"/>
      <c r="J131" s="2"/>
      <c r="K131" s="126"/>
      <c r="L131" s="2"/>
      <c r="M131" s="127"/>
      <c r="N131" s="124"/>
    </row>
    <row r="132" spans="1:14" s="21" customFormat="1" ht="21" customHeight="1">
      <c r="A132" s="109"/>
      <c r="B132" s="109"/>
      <c r="C132" s="109"/>
      <c r="D132" s="109"/>
      <c r="E132" s="112"/>
      <c r="F132" s="112"/>
      <c r="G132" s="109"/>
      <c r="H132" s="2"/>
      <c r="I132" s="126"/>
      <c r="J132" s="2"/>
      <c r="K132" s="126"/>
      <c r="L132" s="2"/>
      <c r="M132" s="127"/>
      <c r="N132" s="124"/>
    </row>
    <row r="133" spans="1:14" s="21" customFormat="1" ht="21" customHeight="1">
      <c r="A133" s="109"/>
      <c r="B133" s="109"/>
      <c r="C133" s="109"/>
      <c r="D133" s="109"/>
      <c r="E133" s="112"/>
      <c r="F133" s="112"/>
      <c r="G133" s="109"/>
      <c r="H133" s="2"/>
      <c r="I133" s="126"/>
      <c r="J133" s="2"/>
      <c r="K133" s="126"/>
      <c r="L133" s="2"/>
      <c r="M133" s="127"/>
      <c r="N133" s="124"/>
    </row>
    <row r="134" spans="1:14" s="21" customFormat="1" ht="21" customHeight="1">
      <c r="A134" s="109"/>
      <c r="B134" s="109"/>
      <c r="C134" s="109"/>
      <c r="D134" s="109"/>
      <c r="E134" s="112"/>
      <c r="F134" s="112"/>
      <c r="G134" s="109"/>
      <c r="H134" s="2"/>
      <c r="I134" s="126"/>
      <c r="J134" s="2"/>
      <c r="K134" s="126"/>
      <c r="L134" s="2"/>
      <c r="M134" s="127"/>
      <c r="N134" s="124"/>
    </row>
    <row r="135" spans="1:14" s="21" customFormat="1" ht="21" customHeight="1">
      <c r="A135" s="109"/>
      <c r="B135" s="109"/>
      <c r="C135" s="109"/>
      <c r="D135" s="109"/>
      <c r="E135" s="112"/>
      <c r="F135" s="112"/>
      <c r="G135" s="109"/>
      <c r="H135" s="2"/>
      <c r="I135" s="126"/>
      <c r="J135" s="2"/>
      <c r="K135" s="126"/>
      <c r="L135" s="2"/>
      <c r="M135" s="127"/>
      <c r="N135" s="124"/>
    </row>
    <row r="136" spans="1:14" s="21" customFormat="1" ht="21" customHeight="1">
      <c r="A136" s="109"/>
      <c r="B136" s="109"/>
      <c r="C136" s="109"/>
      <c r="D136" s="109"/>
      <c r="E136" s="112"/>
      <c r="F136" s="112"/>
      <c r="G136" s="128"/>
      <c r="H136" s="2"/>
      <c r="I136" s="126"/>
      <c r="J136" s="2"/>
      <c r="K136" s="126"/>
      <c r="L136" s="2"/>
      <c r="M136" s="127"/>
      <c r="N136" s="124"/>
    </row>
    <row r="137" spans="1:14" s="21" customFormat="1" ht="21" customHeight="1">
      <c r="A137" s="109"/>
      <c r="B137" s="109"/>
      <c r="C137" s="109"/>
      <c r="D137" s="109"/>
      <c r="E137" s="112"/>
      <c r="F137" s="112"/>
      <c r="G137" s="128"/>
      <c r="H137" s="2"/>
      <c r="I137" s="126"/>
      <c r="J137" s="2"/>
      <c r="K137" s="126"/>
      <c r="L137" s="2"/>
      <c r="M137" s="127"/>
      <c r="N137" s="124"/>
    </row>
    <row r="138" spans="1:13" s="21" customFormat="1" ht="21" customHeight="1">
      <c r="A138" s="109"/>
      <c r="B138" s="109"/>
      <c r="C138" s="109"/>
      <c r="D138" s="109"/>
      <c r="E138" s="112"/>
      <c r="F138" s="112"/>
      <c r="G138" s="128"/>
      <c r="H138" s="2"/>
      <c r="I138" s="126"/>
      <c r="J138" s="2"/>
      <c r="K138" s="126"/>
      <c r="L138" s="2"/>
      <c r="M138" s="127"/>
    </row>
    <row r="139" spans="1:14" s="21" customFormat="1" ht="21" customHeight="1">
      <c r="A139" s="109"/>
      <c r="B139" s="109"/>
      <c r="C139" s="109"/>
      <c r="D139" s="109"/>
      <c r="E139" s="112"/>
      <c r="F139" s="112"/>
      <c r="G139" s="128"/>
      <c r="H139" s="2"/>
      <c r="I139" s="126"/>
      <c r="J139" s="2"/>
      <c r="K139" s="126"/>
      <c r="L139" s="2"/>
      <c r="M139" s="127"/>
      <c r="N139" s="2"/>
    </row>
    <row r="140" spans="1:14" s="21" customFormat="1" ht="21" customHeight="1">
      <c r="A140" s="109"/>
      <c r="B140" s="109"/>
      <c r="C140" s="109"/>
      <c r="D140" s="109"/>
      <c r="E140" s="112"/>
      <c r="F140" s="112"/>
      <c r="G140" s="128"/>
      <c r="H140" s="2"/>
      <c r="I140" s="126"/>
      <c r="J140" s="2"/>
      <c r="K140" s="126"/>
      <c r="L140" s="2"/>
      <c r="M140" s="127"/>
      <c r="N140" s="2"/>
    </row>
    <row r="141" spans="1:14" s="21" customFormat="1" ht="21" customHeight="1">
      <c r="A141" s="109"/>
      <c r="B141" s="109"/>
      <c r="C141" s="109"/>
      <c r="D141" s="109"/>
      <c r="E141" s="112"/>
      <c r="F141" s="112"/>
      <c r="G141" s="128"/>
      <c r="H141" s="2"/>
      <c r="I141" s="126"/>
      <c r="J141" s="2"/>
      <c r="K141" s="126"/>
      <c r="L141" s="2"/>
      <c r="M141" s="127"/>
      <c r="N141" s="2"/>
    </row>
    <row r="142" spans="1:13" s="21" customFormat="1" ht="21" customHeight="1">
      <c r="A142" s="109"/>
      <c r="B142" s="109"/>
      <c r="C142" s="109"/>
      <c r="D142" s="109"/>
      <c r="E142" s="112"/>
      <c r="F142" s="112"/>
      <c r="G142" s="128"/>
      <c r="H142" s="2"/>
      <c r="I142" s="126"/>
      <c r="J142" s="2"/>
      <c r="K142" s="126"/>
      <c r="L142" s="2"/>
      <c r="M142" s="127"/>
    </row>
    <row r="143" spans="1:13" s="21" customFormat="1" ht="21" customHeight="1">
      <c r="A143" s="109"/>
      <c r="B143" s="109"/>
      <c r="C143" s="109"/>
      <c r="D143" s="109"/>
      <c r="E143" s="112"/>
      <c r="F143" s="112"/>
      <c r="G143" s="128"/>
      <c r="H143" s="2"/>
      <c r="I143" s="126"/>
      <c r="J143" s="2"/>
      <c r="K143" s="126"/>
      <c r="L143" s="2"/>
      <c r="M143" s="127"/>
    </row>
    <row r="144" spans="1:13" s="21" customFormat="1" ht="21" customHeight="1">
      <c r="A144" s="109"/>
      <c r="B144" s="109"/>
      <c r="C144" s="109"/>
      <c r="D144" s="109"/>
      <c r="E144" s="112"/>
      <c r="F144" s="112"/>
      <c r="G144" s="128"/>
      <c r="H144" s="2"/>
      <c r="I144" s="126"/>
      <c r="J144" s="2"/>
      <c r="K144" s="126"/>
      <c r="L144" s="2"/>
      <c r="M144" s="127"/>
    </row>
    <row r="145" spans="1:14" s="21" customFormat="1" ht="21" customHeight="1">
      <c r="A145" s="109"/>
      <c r="B145" s="109"/>
      <c r="C145" s="109"/>
      <c r="D145" s="109"/>
      <c r="E145" s="112"/>
      <c r="F145" s="112"/>
      <c r="G145" s="128"/>
      <c r="H145" s="2"/>
      <c r="I145" s="126"/>
      <c r="J145" s="2"/>
      <c r="K145" s="126"/>
      <c r="L145" s="2"/>
      <c r="M145" s="127"/>
      <c r="N145" s="129"/>
    </row>
    <row r="146" spans="1:14" s="21" customFormat="1" ht="21" customHeight="1">
      <c r="A146" s="109"/>
      <c r="B146" s="109"/>
      <c r="C146" s="109"/>
      <c r="D146" s="109"/>
      <c r="E146" s="112"/>
      <c r="F146" s="112"/>
      <c r="G146" s="128"/>
      <c r="H146" s="2"/>
      <c r="I146" s="126"/>
      <c r="J146" s="2"/>
      <c r="K146" s="126"/>
      <c r="L146" s="2"/>
      <c r="M146" s="127"/>
      <c r="N146" s="129"/>
    </row>
    <row r="147" spans="1:14" ht="21" customHeight="1">
      <c r="A147" s="109"/>
      <c r="B147" s="109"/>
      <c r="C147" s="109"/>
      <c r="D147" s="109"/>
      <c r="E147" s="112"/>
      <c r="F147" s="112"/>
      <c r="G147" s="128"/>
      <c r="N147" s="129"/>
    </row>
    <row r="148" spans="1:14" ht="21" customHeight="1">
      <c r="A148" s="109"/>
      <c r="B148" s="109"/>
      <c r="C148" s="109"/>
      <c r="D148" s="109"/>
      <c r="E148" s="112"/>
      <c r="F148" s="112"/>
      <c r="G148" s="128"/>
      <c r="N148" s="129"/>
    </row>
    <row r="149" spans="1:14" ht="21" customHeight="1">
      <c r="A149" s="109"/>
      <c r="B149" s="109"/>
      <c r="C149" s="109"/>
      <c r="D149" s="109"/>
      <c r="E149" s="112"/>
      <c r="F149" s="112"/>
      <c r="G149" s="128"/>
      <c r="N149" s="21"/>
    </row>
    <row r="150" spans="1:13" s="21" customFormat="1" ht="21" customHeight="1">
      <c r="A150" s="109"/>
      <c r="B150" s="109"/>
      <c r="C150" s="109"/>
      <c r="D150" s="109"/>
      <c r="E150" s="112"/>
      <c r="F150" s="112"/>
      <c r="G150" s="128"/>
      <c r="H150" s="2"/>
      <c r="I150" s="126"/>
      <c r="J150" s="2"/>
      <c r="K150" s="126"/>
      <c r="L150" s="2"/>
      <c r="M150" s="127"/>
    </row>
    <row r="151" spans="1:13" s="21" customFormat="1" ht="21" customHeight="1">
      <c r="A151" s="109"/>
      <c r="B151" s="109"/>
      <c r="C151" s="109"/>
      <c r="D151" s="109"/>
      <c r="E151" s="112"/>
      <c r="F151" s="112"/>
      <c r="G151" s="128"/>
      <c r="H151" s="2"/>
      <c r="I151" s="126"/>
      <c r="J151" s="2"/>
      <c r="K151" s="126"/>
      <c r="L151" s="2"/>
      <c r="M151" s="127"/>
    </row>
    <row r="152" spans="1:13" s="21" customFormat="1" ht="21" customHeight="1">
      <c r="A152" s="109"/>
      <c r="B152" s="109"/>
      <c r="C152" s="109"/>
      <c r="D152" s="109"/>
      <c r="E152" s="112"/>
      <c r="F152" s="112"/>
      <c r="G152" s="128"/>
      <c r="H152" s="2"/>
      <c r="I152" s="126"/>
      <c r="J152" s="2"/>
      <c r="K152" s="126"/>
      <c r="L152" s="2"/>
      <c r="M152" s="127"/>
    </row>
    <row r="153" spans="1:14" ht="21" customHeight="1">
      <c r="A153" s="109"/>
      <c r="B153" s="109"/>
      <c r="C153" s="109"/>
      <c r="D153" s="109"/>
      <c r="E153" s="112"/>
      <c r="F153" s="112"/>
      <c r="G153" s="128"/>
      <c r="N153" s="21"/>
    </row>
    <row r="154" spans="1:14" ht="21" customHeight="1">
      <c r="A154" s="109"/>
      <c r="B154" s="109"/>
      <c r="C154" s="109"/>
      <c r="D154" s="109"/>
      <c r="E154" s="112"/>
      <c r="F154" s="112"/>
      <c r="G154" s="128"/>
      <c r="N154" s="21"/>
    </row>
    <row r="155" spans="1:7" ht="21" customHeight="1">
      <c r="A155" s="109"/>
      <c r="B155" s="109"/>
      <c r="C155" s="109"/>
      <c r="D155" s="109"/>
      <c r="E155" s="112"/>
      <c r="F155" s="112"/>
      <c r="G155" s="128"/>
    </row>
    <row r="156" spans="1:7" ht="21" customHeight="1">
      <c r="A156" s="109"/>
      <c r="B156" s="109"/>
      <c r="C156" s="109"/>
      <c r="D156" s="109"/>
      <c r="E156" s="112"/>
      <c r="F156" s="112"/>
      <c r="G156" s="128"/>
    </row>
    <row r="157" spans="1:14" ht="17.25" customHeight="1">
      <c r="A157" s="109"/>
      <c r="B157" s="109"/>
      <c r="C157" s="109"/>
      <c r="D157" s="109"/>
      <c r="E157" s="112"/>
      <c r="F157" s="112"/>
      <c r="G157" s="128"/>
      <c r="N157" s="130"/>
    </row>
    <row r="158" spans="1:7" ht="17.25" customHeight="1">
      <c r="A158" s="109"/>
      <c r="B158" s="109"/>
      <c r="C158" s="109"/>
      <c r="D158" s="109"/>
      <c r="E158" s="112"/>
      <c r="F158" s="112"/>
      <c r="G158" s="128"/>
    </row>
    <row r="159" spans="1:7" ht="17.25" customHeight="1">
      <c r="A159" s="109"/>
      <c r="B159" s="109"/>
      <c r="C159" s="109"/>
      <c r="D159" s="109"/>
      <c r="E159" s="112"/>
      <c r="F159" s="112"/>
      <c r="G159" s="128"/>
    </row>
    <row r="160" spans="1:7" ht="17.25" customHeight="1">
      <c r="A160" s="109"/>
      <c r="B160" s="109"/>
      <c r="C160" s="109"/>
      <c r="D160" s="109"/>
      <c r="E160" s="112"/>
      <c r="F160" s="112"/>
      <c r="G160" s="128"/>
    </row>
    <row r="161" spans="1:7" ht="17.25" customHeight="1">
      <c r="A161" s="109"/>
      <c r="B161" s="109"/>
      <c r="C161" s="109"/>
      <c r="D161" s="109"/>
      <c r="E161" s="112"/>
      <c r="F161" s="112"/>
      <c r="G161" s="128"/>
    </row>
    <row r="162" spans="1:7" ht="17.25" customHeight="1">
      <c r="A162" s="109"/>
      <c r="B162" s="109"/>
      <c r="C162" s="109"/>
      <c r="D162" s="109"/>
      <c r="E162" s="112"/>
      <c r="F162" s="112"/>
      <c r="G162" s="128"/>
    </row>
    <row r="163" spans="1:14" ht="17.25" customHeight="1">
      <c r="A163" s="109"/>
      <c r="B163" s="109"/>
      <c r="C163" s="109"/>
      <c r="D163" s="109"/>
      <c r="E163" s="112"/>
      <c r="F163" s="112"/>
      <c r="G163" s="128"/>
      <c r="N163" s="21"/>
    </row>
    <row r="164" spans="7:14" ht="17.25" customHeight="1">
      <c r="G164" s="128"/>
      <c r="N164" s="21"/>
    </row>
    <row r="165" spans="7:14" ht="17.25" customHeight="1">
      <c r="G165" s="131"/>
      <c r="N165" s="21"/>
    </row>
    <row r="166" spans="7:14" ht="17.25" customHeight="1">
      <c r="G166" s="132"/>
      <c r="N166" s="21"/>
    </row>
    <row r="167" spans="7:14" ht="17.25" customHeight="1">
      <c r="G167" s="132"/>
      <c r="N167" s="21"/>
    </row>
    <row r="168" spans="7:14" ht="17.25" customHeight="1">
      <c r="G168" s="132"/>
      <c r="N168" s="21"/>
    </row>
    <row r="169" spans="7:14" ht="17.25" customHeight="1">
      <c r="G169" s="132"/>
      <c r="N169" s="21"/>
    </row>
    <row r="170" spans="7:14" ht="17.25" customHeight="1">
      <c r="G170" s="132"/>
      <c r="N170" s="21"/>
    </row>
    <row r="171" spans="1:13" s="21" customFormat="1" ht="17.25" customHeight="1">
      <c r="A171" s="2"/>
      <c r="B171" s="2"/>
      <c r="C171" s="2"/>
      <c r="D171" s="2"/>
      <c r="E171" s="127"/>
      <c r="F171" s="127"/>
      <c r="G171" s="133"/>
      <c r="H171" s="2"/>
      <c r="I171" s="126"/>
      <c r="J171" s="2"/>
      <c r="K171" s="126"/>
      <c r="L171" s="2"/>
      <c r="M171" s="127"/>
    </row>
    <row r="172" spans="1:13" s="21" customFormat="1" ht="17.25" customHeight="1">
      <c r="A172" s="2"/>
      <c r="B172" s="2"/>
      <c r="C172" s="2"/>
      <c r="D172" s="2"/>
      <c r="E172" s="127"/>
      <c r="F172" s="127"/>
      <c r="G172" s="133"/>
      <c r="H172" s="2"/>
      <c r="I172" s="126"/>
      <c r="J172" s="2"/>
      <c r="K172" s="126"/>
      <c r="L172" s="2"/>
      <c r="M172" s="127"/>
    </row>
    <row r="173" spans="1:13" s="21" customFormat="1" ht="17.25" customHeight="1">
      <c r="A173" s="2"/>
      <c r="B173" s="2"/>
      <c r="C173" s="2"/>
      <c r="D173" s="2"/>
      <c r="E173" s="127"/>
      <c r="F173" s="127"/>
      <c r="G173" s="133"/>
      <c r="H173" s="2"/>
      <c r="I173" s="126"/>
      <c r="J173" s="2"/>
      <c r="K173" s="126"/>
      <c r="L173" s="2"/>
      <c r="M173" s="127"/>
    </row>
    <row r="174" spans="1:13" s="21" customFormat="1" ht="17.25" customHeight="1">
      <c r="A174" s="2"/>
      <c r="B174" s="2"/>
      <c r="C174" s="2"/>
      <c r="D174" s="2"/>
      <c r="E174" s="127"/>
      <c r="F174" s="127"/>
      <c r="G174" s="133"/>
      <c r="H174" s="2"/>
      <c r="I174" s="126"/>
      <c r="J174" s="2"/>
      <c r="K174" s="126"/>
      <c r="L174" s="2"/>
      <c r="M174" s="127"/>
    </row>
    <row r="175" spans="1:13" s="21" customFormat="1" ht="17.25" customHeight="1">
      <c r="A175" s="2"/>
      <c r="B175" s="2"/>
      <c r="C175" s="2"/>
      <c r="D175" s="2"/>
      <c r="E175" s="127"/>
      <c r="F175" s="127"/>
      <c r="G175" s="134"/>
      <c r="H175" s="2"/>
      <c r="I175" s="126"/>
      <c r="J175" s="2"/>
      <c r="K175" s="126"/>
      <c r="L175" s="2"/>
      <c r="M175" s="127"/>
    </row>
    <row r="176" spans="1:13" s="21" customFormat="1" ht="17.25" customHeight="1">
      <c r="A176" s="2"/>
      <c r="B176" s="2"/>
      <c r="C176" s="2"/>
      <c r="D176" s="2"/>
      <c r="E176" s="127"/>
      <c r="F176" s="127"/>
      <c r="G176" s="133"/>
      <c r="H176" s="2"/>
      <c r="I176" s="126"/>
      <c r="J176" s="2"/>
      <c r="K176" s="126"/>
      <c r="L176" s="2"/>
      <c r="M176" s="127"/>
    </row>
    <row r="177" spans="1:13" s="21" customFormat="1" ht="17.25" customHeight="1">
      <c r="A177" s="2"/>
      <c r="B177" s="2"/>
      <c r="C177" s="2"/>
      <c r="D177" s="2"/>
      <c r="E177" s="127"/>
      <c r="F177" s="127"/>
      <c r="G177" s="133"/>
      <c r="H177" s="2"/>
      <c r="I177" s="126"/>
      <c r="J177" s="2"/>
      <c r="K177" s="126"/>
      <c r="L177" s="2"/>
      <c r="M177" s="127"/>
    </row>
    <row r="178" spans="1:13" s="21" customFormat="1" ht="17.25" customHeight="1">
      <c r="A178" s="2"/>
      <c r="B178" s="2"/>
      <c r="C178" s="2"/>
      <c r="D178" s="2"/>
      <c r="E178" s="127"/>
      <c r="F178" s="127"/>
      <c r="G178" s="133"/>
      <c r="H178" s="2"/>
      <c r="I178" s="126"/>
      <c r="J178" s="2"/>
      <c r="K178" s="126"/>
      <c r="L178" s="2"/>
      <c r="M178" s="127"/>
    </row>
    <row r="179" spans="1:13" s="21" customFormat="1" ht="17.25" customHeight="1">
      <c r="A179" s="2"/>
      <c r="B179" s="2"/>
      <c r="C179" s="2"/>
      <c r="D179" s="2"/>
      <c r="E179" s="127"/>
      <c r="F179" s="127"/>
      <c r="G179" s="133"/>
      <c r="H179" s="2"/>
      <c r="I179" s="126"/>
      <c r="J179" s="2"/>
      <c r="K179" s="126"/>
      <c r="L179" s="2"/>
      <c r="M179" s="127"/>
    </row>
    <row r="180" spans="1:13" s="21" customFormat="1" ht="17.25" customHeight="1">
      <c r="A180" s="2"/>
      <c r="B180" s="2"/>
      <c r="C180" s="2"/>
      <c r="D180" s="2"/>
      <c r="E180" s="127"/>
      <c r="F180" s="127"/>
      <c r="G180" s="133"/>
      <c r="H180" s="2"/>
      <c r="I180" s="126"/>
      <c r="J180" s="2"/>
      <c r="K180" s="126"/>
      <c r="L180" s="2"/>
      <c r="M180" s="127"/>
    </row>
    <row r="181" spans="1:13" s="21" customFormat="1" ht="17.25" customHeight="1">
      <c r="A181" s="2"/>
      <c r="B181" s="2"/>
      <c r="C181" s="2"/>
      <c r="D181" s="2"/>
      <c r="E181" s="127"/>
      <c r="F181" s="127"/>
      <c r="G181" s="133"/>
      <c r="H181" s="2"/>
      <c r="I181" s="126"/>
      <c r="J181" s="2"/>
      <c r="K181" s="126"/>
      <c r="L181" s="2"/>
      <c r="M181" s="127"/>
    </row>
    <row r="182" spans="1:13" s="21" customFormat="1" ht="17.25" customHeight="1">
      <c r="A182" s="2"/>
      <c r="B182" s="2"/>
      <c r="C182" s="2"/>
      <c r="D182" s="2"/>
      <c r="E182" s="127"/>
      <c r="F182" s="127"/>
      <c r="G182" s="133"/>
      <c r="H182" s="2"/>
      <c r="I182" s="126"/>
      <c r="J182" s="2"/>
      <c r="K182" s="126"/>
      <c r="L182" s="2"/>
      <c r="M182" s="127"/>
    </row>
    <row r="183" spans="1:13" s="21" customFormat="1" ht="17.25" customHeight="1">
      <c r="A183" s="2"/>
      <c r="B183" s="2"/>
      <c r="C183" s="2"/>
      <c r="D183" s="2"/>
      <c r="E183" s="127"/>
      <c r="F183" s="127"/>
      <c r="G183" s="133"/>
      <c r="H183" s="2"/>
      <c r="I183" s="126"/>
      <c r="J183" s="2"/>
      <c r="K183" s="126"/>
      <c r="L183" s="2"/>
      <c r="M183" s="127"/>
    </row>
    <row r="184" spans="1:13" s="21" customFormat="1" ht="17.25" customHeight="1">
      <c r="A184" s="2"/>
      <c r="B184" s="2"/>
      <c r="C184" s="2"/>
      <c r="D184" s="2"/>
      <c r="E184" s="127"/>
      <c r="F184" s="127"/>
      <c r="G184" s="133"/>
      <c r="H184" s="2"/>
      <c r="I184" s="126"/>
      <c r="J184" s="2"/>
      <c r="K184" s="126"/>
      <c r="L184" s="2"/>
      <c r="M184" s="127"/>
    </row>
    <row r="185" spans="1:14" s="21" customFormat="1" ht="17.25" customHeight="1">
      <c r="A185" s="2"/>
      <c r="B185" s="2"/>
      <c r="C185" s="2"/>
      <c r="D185" s="2"/>
      <c r="E185" s="127"/>
      <c r="F185" s="127"/>
      <c r="G185" s="133"/>
      <c r="H185" s="2"/>
      <c r="I185" s="126"/>
      <c r="J185" s="2"/>
      <c r="K185" s="126"/>
      <c r="L185" s="2"/>
      <c r="M185" s="127"/>
      <c r="N185" s="2"/>
    </row>
    <row r="186" spans="1:14" s="21" customFormat="1" ht="17.25" customHeight="1">
      <c r="A186" s="2"/>
      <c r="B186" s="2"/>
      <c r="C186" s="2"/>
      <c r="D186" s="2"/>
      <c r="E186" s="127"/>
      <c r="F186" s="127"/>
      <c r="G186" s="133"/>
      <c r="H186" s="2"/>
      <c r="I186" s="126"/>
      <c r="J186" s="2"/>
      <c r="K186" s="126"/>
      <c r="L186" s="2"/>
      <c r="M186" s="127"/>
      <c r="N186" s="2"/>
    </row>
    <row r="187" spans="1:13" s="21" customFormat="1" ht="17.25" customHeight="1">
      <c r="A187" s="2"/>
      <c r="B187" s="2"/>
      <c r="C187" s="2"/>
      <c r="D187" s="2"/>
      <c r="E187" s="127"/>
      <c r="F187" s="127"/>
      <c r="G187" s="133"/>
      <c r="H187" s="2"/>
      <c r="I187" s="126"/>
      <c r="J187" s="2"/>
      <c r="K187" s="126"/>
      <c r="L187" s="2"/>
      <c r="M187" s="127"/>
    </row>
    <row r="188" spans="7:14" ht="12" customHeight="1">
      <c r="G188" s="133"/>
      <c r="N188" s="21"/>
    </row>
    <row r="189" ht="12" customHeight="1">
      <c r="G189" s="133"/>
    </row>
    <row r="190" ht="12" customHeight="1">
      <c r="G190" s="133"/>
    </row>
    <row r="191" ht="12" customHeight="1">
      <c r="G191" s="134"/>
    </row>
    <row r="192" ht="12" customHeight="1">
      <c r="G192" s="134"/>
    </row>
    <row r="193" ht="12" customHeight="1">
      <c r="G193" s="134"/>
    </row>
    <row r="194" ht="12" customHeight="1">
      <c r="G194" s="134"/>
    </row>
    <row r="195" ht="12" customHeight="1">
      <c r="G195" s="134"/>
    </row>
    <row r="196" ht="12" customHeight="1">
      <c r="G196" s="134"/>
    </row>
    <row r="197" ht="12" customHeight="1">
      <c r="G197" s="134"/>
    </row>
    <row r="198" ht="12" customHeight="1">
      <c r="G198" s="134"/>
    </row>
    <row r="199" ht="12" customHeight="1">
      <c r="G199" s="134"/>
    </row>
    <row r="200" ht="12" customHeight="1">
      <c r="G200" s="134"/>
    </row>
    <row r="201" ht="12" customHeight="1">
      <c r="G201" s="134"/>
    </row>
    <row r="202" ht="12" customHeight="1">
      <c r="G202" s="134"/>
    </row>
    <row r="203" ht="12" customHeight="1">
      <c r="G203" s="134"/>
    </row>
    <row r="204" ht="12" customHeight="1">
      <c r="G204" s="134"/>
    </row>
    <row r="205" ht="12" customHeight="1">
      <c r="G205" s="134"/>
    </row>
    <row r="206" ht="12" customHeight="1">
      <c r="G206" s="134"/>
    </row>
    <row r="207" ht="12" customHeight="1">
      <c r="G207" s="133"/>
    </row>
    <row r="208" ht="12" customHeight="1">
      <c r="G208" s="135"/>
    </row>
    <row r="209" ht="12" customHeight="1">
      <c r="G209" s="135"/>
    </row>
    <row r="210" ht="12" customHeight="1">
      <c r="G210" s="135"/>
    </row>
    <row r="211" ht="12" customHeight="1">
      <c r="G211" s="133"/>
    </row>
    <row r="212" ht="12" customHeight="1">
      <c r="G212" s="133"/>
    </row>
    <row r="213" ht="12" customHeight="1">
      <c r="G213" s="133"/>
    </row>
    <row r="214" ht="12" customHeight="1">
      <c r="G214" s="133"/>
    </row>
    <row r="215" ht="12" customHeight="1">
      <c r="G215" s="133"/>
    </row>
    <row r="216" ht="12" customHeight="1">
      <c r="G216" s="133"/>
    </row>
    <row r="217" ht="12" customHeight="1">
      <c r="G217" s="133"/>
    </row>
    <row r="218" ht="12" customHeight="1">
      <c r="G218" s="133"/>
    </row>
    <row r="219" ht="12" customHeight="1">
      <c r="G219" s="133"/>
    </row>
    <row r="220" ht="12" customHeight="1">
      <c r="G220" s="133"/>
    </row>
    <row r="221" ht="12" customHeight="1">
      <c r="G221" s="133"/>
    </row>
    <row r="222" ht="12" customHeight="1">
      <c r="G222" s="133"/>
    </row>
    <row r="223" ht="12" customHeight="1">
      <c r="G223" s="133"/>
    </row>
    <row r="224" ht="12" customHeight="1">
      <c r="G224" s="134"/>
    </row>
    <row r="225" ht="12" customHeight="1">
      <c r="G225" s="134"/>
    </row>
    <row r="226" ht="12" customHeight="1">
      <c r="G226" s="134"/>
    </row>
    <row r="227" ht="12" customHeight="1">
      <c r="G227" s="134"/>
    </row>
    <row r="228" ht="12" customHeight="1">
      <c r="G228" s="134"/>
    </row>
    <row r="229" spans="7:14" ht="13.5" customHeight="1">
      <c r="G229" s="134"/>
      <c r="N229" s="21"/>
    </row>
    <row r="230" spans="7:14" ht="12" customHeight="1">
      <c r="G230" s="128"/>
      <c r="N230" s="21"/>
    </row>
    <row r="231" spans="7:14" ht="12" customHeight="1">
      <c r="G231" s="109"/>
      <c r="N231" s="21"/>
    </row>
    <row r="232" spans="7:14" ht="12" customHeight="1">
      <c r="G232" s="109"/>
      <c r="N232" s="21"/>
    </row>
    <row r="233" spans="7:14" ht="12.75" customHeight="1">
      <c r="G233" s="109"/>
      <c r="N233" s="21"/>
    </row>
    <row r="234" ht="12.75" customHeight="1">
      <c r="G234" s="109"/>
    </row>
    <row r="235" ht="12.75" customHeight="1">
      <c r="G235" s="109"/>
    </row>
    <row r="236" ht="12.75" customHeight="1">
      <c r="G236" s="109"/>
    </row>
    <row r="237" spans="1:14" s="21" customFormat="1" ht="13.5" customHeight="1">
      <c r="A237" s="2"/>
      <c r="B237" s="2"/>
      <c r="C237" s="2"/>
      <c r="D237" s="2"/>
      <c r="E237" s="127"/>
      <c r="F237" s="127"/>
      <c r="G237" s="109"/>
      <c r="H237" s="2"/>
      <c r="I237" s="126"/>
      <c r="J237" s="2"/>
      <c r="K237" s="126"/>
      <c r="L237" s="2"/>
      <c r="M237" s="127"/>
      <c r="N237" s="2"/>
    </row>
    <row r="238" spans="1:14" s="21" customFormat="1" ht="13.5" customHeight="1">
      <c r="A238" s="2"/>
      <c r="B238" s="2"/>
      <c r="C238" s="2"/>
      <c r="D238" s="2"/>
      <c r="E238" s="127"/>
      <c r="F238" s="127"/>
      <c r="G238" s="109"/>
      <c r="H238" s="2"/>
      <c r="I238" s="126"/>
      <c r="J238" s="2"/>
      <c r="K238" s="126"/>
      <c r="L238" s="2"/>
      <c r="M238" s="127"/>
      <c r="N238" s="2"/>
    </row>
    <row r="239" spans="1:14" s="21" customFormat="1" ht="13.5" customHeight="1">
      <c r="A239" s="2"/>
      <c r="B239" s="2"/>
      <c r="C239" s="2"/>
      <c r="D239" s="2"/>
      <c r="E239" s="127"/>
      <c r="F239" s="127"/>
      <c r="G239" s="109"/>
      <c r="H239" s="2"/>
      <c r="I239" s="126"/>
      <c r="J239" s="2"/>
      <c r="K239" s="126"/>
      <c r="L239" s="2"/>
      <c r="M239" s="127"/>
      <c r="N239" s="2"/>
    </row>
    <row r="240" spans="1:14" s="21" customFormat="1" ht="13.5" customHeight="1">
      <c r="A240" s="2"/>
      <c r="B240" s="2"/>
      <c r="C240" s="2"/>
      <c r="D240" s="2"/>
      <c r="E240" s="127"/>
      <c r="F240" s="127"/>
      <c r="G240" s="109"/>
      <c r="H240" s="2"/>
      <c r="I240" s="126"/>
      <c r="J240" s="2"/>
      <c r="K240" s="126"/>
      <c r="L240" s="2"/>
      <c r="M240" s="127"/>
      <c r="N240" s="2"/>
    </row>
    <row r="241" spans="1:14" s="21" customFormat="1" ht="13.5" customHeight="1">
      <c r="A241" s="2"/>
      <c r="B241" s="2"/>
      <c r="C241" s="2"/>
      <c r="D241" s="2"/>
      <c r="E241" s="127"/>
      <c r="F241" s="127"/>
      <c r="G241" s="109"/>
      <c r="H241" s="2"/>
      <c r="I241" s="126"/>
      <c r="J241" s="2"/>
      <c r="K241" s="126"/>
      <c r="L241" s="2"/>
      <c r="M241" s="127"/>
      <c r="N241" s="2"/>
    </row>
    <row r="242" ht="12.75" customHeight="1">
      <c r="G242" s="109"/>
    </row>
    <row r="243" ht="12.75" customHeight="1">
      <c r="G243" s="12"/>
    </row>
    <row r="244" spans="7:14" ht="12.75" customHeight="1">
      <c r="G244" s="109"/>
      <c r="N244" s="129"/>
    </row>
    <row r="245" ht="12.75" customHeight="1">
      <c r="G245" s="109"/>
    </row>
    <row r="246" ht="12.75" customHeight="1">
      <c r="G246" s="109"/>
    </row>
    <row r="247" ht="12.75" customHeight="1">
      <c r="G247" s="109"/>
    </row>
    <row r="248" ht="12.75" customHeight="1">
      <c r="G248" s="109"/>
    </row>
    <row r="249" ht="12" customHeight="1">
      <c r="G249" s="136"/>
    </row>
    <row r="250" ht="12" customHeight="1">
      <c r="G250" s="109"/>
    </row>
    <row r="251" ht="12.75" customHeight="1">
      <c r="G251" s="109"/>
    </row>
    <row r="252" spans="1:14" s="21" customFormat="1" ht="12.75" customHeight="1">
      <c r="A252" s="2"/>
      <c r="B252" s="2"/>
      <c r="C252" s="2"/>
      <c r="D252" s="2"/>
      <c r="E252" s="127"/>
      <c r="F252" s="127"/>
      <c r="G252" s="109"/>
      <c r="H252" s="2"/>
      <c r="I252" s="126"/>
      <c r="J252" s="2"/>
      <c r="K252" s="126"/>
      <c r="L252" s="2"/>
      <c r="M252" s="127"/>
      <c r="N252" s="2"/>
    </row>
    <row r="253" ht="12.75" customHeight="1">
      <c r="G253" s="109"/>
    </row>
    <row r="254" spans="7:19" ht="12.75" customHeight="1">
      <c r="G254" s="109"/>
      <c r="S254" s="21"/>
    </row>
    <row r="255" ht="12.75" customHeight="1">
      <c r="G255" s="109"/>
    </row>
    <row r="256" ht="12.75" customHeight="1">
      <c r="G256" s="109"/>
    </row>
    <row r="257" ht="12.75" customHeight="1">
      <c r="G257" s="109"/>
    </row>
    <row r="258" ht="12.75" customHeight="1">
      <c r="G258" s="109"/>
    </row>
    <row r="259" ht="12.75" customHeight="1">
      <c r="G259" s="109"/>
    </row>
    <row r="260" ht="12.75" customHeight="1">
      <c r="G260" s="109"/>
    </row>
    <row r="261" ht="12.75" customHeight="1">
      <c r="G261" s="109"/>
    </row>
    <row r="262" ht="12.75" customHeight="1">
      <c r="G262" s="109"/>
    </row>
    <row r="263" ht="12.75" customHeight="1">
      <c r="G263" s="109"/>
    </row>
    <row r="264" ht="12" customHeight="1">
      <c r="G264" s="109"/>
    </row>
    <row r="265" ht="12.75" customHeight="1">
      <c r="G265" s="109"/>
    </row>
    <row r="266" ht="12.75" customHeight="1">
      <c r="G266" s="109"/>
    </row>
    <row r="267" ht="12.75" customHeight="1">
      <c r="G267" s="109"/>
    </row>
    <row r="268" ht="12.75" customHeight="1">
      <c r="G268" s="109"/>
    </row>
    <row r="269" ht="13.5" customHeight="1">
      <c r="G269" s="123"/>
    </row>
    <row r="270" ht="12" customHeight="1">
      <c r="G270" s="123"/>
    </row>
    <row r="271" ht="13.5" customHeight="1">
      <c r="G271" s="123"/>
    </row>
    <row r="272" ht="13.5" customHeight="1"/>
    <row r="273" ht="13.5" customHeight="1"/>
    <row r="274" ht="13.5" customHeight="1"/>
    <row r="275" ht="13.5" customHeight="1">
      <c r="G275" s="136"/>
    </row>
    <row r="276" ht="13.5" customHeight="1">
      <c r="G276" s="3"/>
    </row>
    <row r="277" ht="12" customHeight="1">
      <c r="G277" s="4"/>
    </row>
    <row r="278" ht="12" customHeight="1">
      <c r="G278" s="137"/>
    </row>
    <row r="279" ht="12" customHeight="1">
      <c r="G279" s="137"/>
    </row>
    <row r="280" ht="12.75" customHeight="1">
      <c r="G280" s="137"/>
    </row>
    <row r="281" ht="12" customHeight="1">
      <c r="G281" s="138"/>
    </row>
    <row r="282" ht="12" customHeight="1"/>
    <row r="283" ht="12" customHeight="1">
      <c r="N283" s="123"/>
    </row>
    <row r="284" ht="12" customHeight="1">
      <c r="N284" s="123"/>
    </row>
    <row r="285" spans="7:14" ht="12" customHeight="1">
      <c r="G285" s="139"/>
      <c r="N285" s="123"/>
    </row>
    <row r="286" ht="12" customHeight="1">
      <c r="G286" s="139"/>
    </row>
    <row r="287" ht="12" customHeight="1">
      <c r="G287" s="139"/>
    </row>
    <row r="288" ht="12" customHeight="1">
      <c r="G288" s="139"/>
    </row>
    <row r="289" ht="12" customHeight="1">
      <c r="G289" s="139"/>
    </row>
    <row r="290" ht="12.75" customHeight="1">
      <c r="G290" s="139"/>
    </row>
    <row r="291" spans="1:14" s="123" customFormat="1" ht="12" customHeight="1">
      <c r="A291" s="2"/>
      <c r="B291" s="2"/>
      <c r="C291" s="2"/>
      <c r="D291" s="2"/>
      <c r="E291" s="127"/>
      <c r="F291" s="127"/>
      <c r="G291" s="139"/>
      <c r="H291" s="2"/>
      <c r="I291" s="126"/>
      <c r="J291" s="2"/>
      <c r="K291" s="126"/>
      <c r="L291" s="2"/>
      <c r="M291" s="127"/>
      <c r="N291" s="140"/>
    </row>
    <row r="292" spans="1:14" s="123" customFormat="1" ht="12">
      <c r="A292" s="2"/>
      <c r="B292" s="2"/>
      <c r="C292" s="2"/>
      <c r="D292" s="2"/>
      <c r="E292" s="127"/>
      <c r="F292" s="127"/>
      <c r="G292" s="139"/>
      <c r="H292" s="2"/>
      <c r="I292" s="126"/>
      <c r="J292" s="2"/>
      <c r="K292" s="126"/>
      <c r="L292" s="2"/>
      <c r="M292" s="127"/>
      <c r="N292" s="2"/>
    </row>
    <row r="293" spans="1:14" s="123" customFormat="1" ht="18">
      <c r="A293" s="2"/>
      <c r="B293" s="2"/>
      <c r="C293" s="2"/>
      <c r="D293" s="2"/>
      <c r="E293" s="127"/>
      <c r="F293" s="127"/>
      <c r="G293" s="139"/>
      <c r="H293" s="2"/>
      <c r="I293" s="126"/>
      <c r="J293" s="2"/>
      <c r="K293" s="126"/>
      <c r="L293" s="2"/>
      <c r="M293" s="127"/>
      <c r="N293" s="141"/>
    </row>
    <row r="294" spans="7:14" ht="12.75">
      <c r="G294" s="139"/>
      <c r="N294" s="21"/>
    </row>
    <row r="295" spans="7:14" ht="12" customHeight="1">
      <c r="G295" s="139"/>
      <c r="N295" s="21"/>
    </row>
    <row r="296" spans="7:14" ht="12.75">
      <c r="G296" s="142"/>
      <c r="N296" s="21"/>
    </row>
    <row r="297" spans="7:16" ht="33" customHeight="1">
      <c r="G297" s="142"/>
      <c r="O297" s="21"/>
      <c r="P297" s="21"/>
    </row>
    <row r="298" spans="7:16" ht="12.75">
      <c r="G298" s="142"/>
      <c r="N298" s="21"/>
      <c r="O298" s="21"/>
      <c r="P298" s="21"/>
    </row>
    <row r="299" spans="7:16" ht="12.75">
      <c r="G299" s="143"/>
      <c r="O299" s="21"/>
      <c r="P299" s="21"/>
    </row>
    <row r="300" spans="7:16" ht="20.25" customHeight="1">
      <c r="G300" s="142"/>
      <c r="N300" s="21"/>
      <c r="O300" s="21"/>
      <c r="P300" s="21"/>
    </row>
    <row r="301" spans="1:16" s="141" customFormat="1" ht="18">
      <c r="A301" s="2"/>
      <c r="B301" s="2"/>
      <c r="C301" s="2"/>
      <c r="D301" s="2"/>
      <c r="E301" s="127"/>
      <c r="F301" s="127"/>
      <c r="G301" s="142"/>
      <c r="H301" s="2"/>
      <c r="I301" s="126"/>
      <c r="J301" s="2"/>
      <c r="K301" s="126"/>
      <c r="L301" s="2"/>
      <c r="M301" s="127"/>
      <c r="N301" s="2"/>
      <c r="O301" s="21"/>
      <c r="P301" s="21"/>
    </row>
    <row r="302" spans="1:13" s="21" customFormat="1" ht="12.75">
      <c r="A302" s="2"/>
      <c r="B302" s="2"/>
      <c r="C302" s="2"/>
      <c r="D302" s="2"/>
      <c r="E302" s="127"/>
      <c r="F302" s="127"/>
      <c r="G302" s="144"/>
      <c r="H302" s="2"/>
      <c r="I302" s="126"/>
      <c r="J302" s="2"/>
      <c r="K302" s="126"/>
      <c r="L302" s="2"/>
      <c r="M302" s="127"/>
    </row>
    <row r="303" spans="1:14" s="21" customFormat="1" ht="12.75">
      <c r="A303" s="2"/>
      <c r="B303" s="2"/>
      <c r="C303" s="2"/>
      <c r="D303" s="2"/>
      <c r="E303" s="127"/>
      <c r="F303" s="127"/>
      <c r="G303" s="142"/>
      <c r="H303" s="2"/>
      <c r="I303" s="126"/>
      <c r="J303" s="2"/>
      <c r="K303" s="126"/>
      <c r="L303" s="2"/>
      <c r="M303" s="127"/>
      <c r="N303" s="2"/>
    </row>
    <row r="304" spans="1:13" s="21" customFormat="1" ht="12.75">
      <c r="A304" s="2"/>
      <c r="B304" s="2"/>
      <c r="C304" s="2"/>
      <c r="D304" s="2"/>
      <c r="E304" s="127"/>
      <c r="F304" s="127"/>
      <c r="G304" s="142"/>
      <c r="H304" s="2"/>
      <c r="I304" s="126"/>
      <c r="J304" s="2"/>
      <c r="K304" s="126"/>
      <c r="L304" s="2"/>
      <c r="M304" s="127"/>
    </row>
    <row r="305" spans="7:16" ht="12.75">
      <c r="G305" s="144"/>
      <c r="O305" s="21"/>
      <c r="P305" s="21"/>
    </row>
    <row r="306" spans="7:16" ht="12.75">
      <c r="G306" s="142"/>
      <c r="N306" s="21"/>
      <c r="O306" s="21"/>
      <c r="P306" s="21"/>
    </row>
    <row r="307" spans="1:14" s="21" customFormat="1" ht="11.25" customHeight="1">
      <c r="A307" s="2"/>
      <c r="B307" s="2"/>
      <c r="C307" s="2"/>
      <c r="D307" s="2"/>
      <c r="E307" s="127"/>
      <c r="F307" s="127"/>
      <c r="G307" s="142"/>
      <c r="H307" s="2"/>
      <c r="I307" s="126"/>
      <c r="J307" s="2"/>
      <c r="K307" s="126"/>
      <c r="L307" s="2"/>
      <c r="M307" s="127"/>
      <c r="N307" s="2"/>
    </row>
    <row r="308" spans="1:13" s="21" customFormat="1" ht="12.75">
      <c r="A308" s="2"/>
      <c r="B308" s="2"/>
      <c r="C308" s="2"/>
      <c r="D308" s="2"/>
      <c r="E308" s="127"/>
      <c r="F308" s="127"/>
      <c r="G308" s="142"/>
      <c r="H308" s="2"/>
      <c r="I308" s="126"/>
      <c r="J308" s="2"/>
      <c r="K308" s="126"/>
      <c r="L308" s="2"/>
      <c r="M308" s="127"/>
    </row>
    <row r="309" spans="1:14" s="21" customFormat="1" ht="12.75">
      <c r="A309" s="2"/>
      <c r="B309" s="2"/>
      <c r="C309" s="2"/>
      <c r="D309" s="2"/>
      <c r="E309" s="127"/>
      <c r="F309" s="127"/>
      <c r="G309" s="142"/>
      <c r="H309" s="2"/>
      <c r="I309" s="126"/>
      <c r="J309" s="2"/>
      <c r="K309" s="126"/>
      <c r="L309" s="2"/>
      <c r="M309" s="127"/>
      <c r="N309" s="2"/>
    </row>
    <row r="310" spans="1:13" s="21" customFormat="1" ht="12.75">
      <c r="A310" s="2"/>
      <c r="B310" s="2"/>
      <c r="C310" s="2"/>
      <c r="D310" s="2"/>
      <c r="E310" s="127"/>
      <c r="F310" s="127"/>
      <c r="G310" s="142"/>
      <c r="H310" s="2"/>
      <c r="I310" s="126"/>
      <c r="J310" s="2"/>
      <c r="K310" s="126"/>
      <c r="L310" s="2"/>
      <c r="M310" s="127"/>
    </row>
    <row r="311" spans="1:14" s="21" customFormat="1" ht="12.75">
      <c r="A311" s="2"/>
      <c r="B311" s="2"/>
      <c r="C311" s="2"/>
      <c r="D311" s="2"/>
      <c r="E311" s="127"/>
      <c r="F311" s="127"/>
      <c r="G311" s="142"/>
      <c r="H311" s="2"/>
      <c r="I311" s="126"/>
      <c r="J311" s="2"/>
      <c r="K311" s="126"/>
      <c r="L311" s="2"/>
      <c r="M311" s="127"/>
      <c r="N311" s="2"/>
    </row>
    <row r="312" spans="1:13" s="21" customFormat="1" ht="12.75">
      <c r="A312" s="2"/>
      <c r="B312" s="2"/>
      <c r="C312" s="2"/>
      <c r="D312" s="2"/>
      <c r="E312" s="127"/>
      <c r="F312" s="127"/>
      <c r="G312" s="142"/>
      <c r="H312" s="2"/>
      <c r="I312" s="126"/>
      <c r="J312" s="2"/>
      <c r="K312" s="126"/>
      <c r="L312" s="2"/>
      <c r="M312" s="127"/>
    </row>
    <row r="313" spans="1:14" s="21" customFormat="1" ht="12.75">
      <c r="A313" s="2"/>
      <c r="B313" s="2"/>
      <c r="C313" s="2"/>
      <c r="D313" s="2"/>
      <c r="E313" s="127"/>
      <c r="F313" s="127"/>
      <c r="G313" s="142"/>
      <c r="H313" s="2"/>
      <c r="I313" s="126"/>
      <c r="J313" s="2"/>
      <c r="K313" s="126"/>
      <c r="L313" s="2"/>
      <c r="M313" s="127"/>
      <c r="N313" s="2"/>
    </row>
    <row r="314" spans="1:13" s="21" customFormat="1" ht="12.75">
      <c r="A314" s="2"/>
      <c r="B314" s="2"/>
      <c r="C314" s="2"/>
      <c r="D314" s="2"/>
      <c r="E314" s="127"/>
      <c r="F314" s="127"/>
      <c r="G314" s="145"/>
      <c r="H314" s="2"/>
      <c r="I314" s="126"/>
      <c r="J314" s="2"/>
      <c r="K314" s="126"/>
      <c r="L314" s="2"/>
      <c r="M314" s="127"/>
    </row>
    <row r="315" spans="1:14" s="21" customFormat="1" ht="12.75">
      <c r="A315" s="2"/>
      <c r="B315" s="2"/>
      <c r="C315" s="2"/>
      <c r="D315" s="2"/>
      <c r="E315" s="127"/>
      <c r="F315" s="127"/>
      <c r="G315" s="145"/>
      <c r="H315" s="2"/>
      <c r="I315" s="126"/>
      <c r="J315" s="2"/>
      <c r="K315" s="126"/>
      <c r="L315" s="2"/>
      <c r="M315" s="127"/>
      <c r="N315" s="2"/>
    </row>
    <row r="316" spans="1:13" s="21" customFormat="1" ht="12.75">
      <c r="A316" s="2"/>
      <c r="B316" s="2"/>
      <c r="C316" s="2"/>
      <c r="D316" s="2"/>
      <c r="E316" s="127"/>
      <c r="F316" s="127"/>
      <c r="G316" s="146"/>
      <c r="H316" s="2"/>
      <c r="I316" s="126"/>
      <c r="J316" s="2"/>
      <c r="K316" s="126"/>
      <c r="L316" s="2"/>
      <c r="M316" s="127"/>
    </row>
    <row r="317" spans="1:14" s="21" customFormat="1" ht="12.75">
      <c r="A317" s="2"/>
      <c r="B317" s="2"/>
      <c r="C317" s="2"/>
      <c r="D317" s="2"/>
      <c r="E317" s="127"/>
      <c r="F317" s="127"/>
      <c r="G317" s="146"/>
      <c r="H317" s="2"/>
      <c r="I317" s="126"/>
      <c r="J317" s="2"/>
      <c r="K317" s="126"/>
      <c r="L317" s="2"/>
      <c r="M317" s="127"/>
      <c r="N317" s="2"/>
    </row>
    <row r="318" spans="7:16" ht="12.75">
      <c r="G318" s="146"/>
      <c r="N318" s="21"/>
      <c r="O318" s="21"/>
      <c r="P318" s="21"/>
    </row>
    <row r="319" spans="7:16" ht="12.75">
      <c r="G319" s="146"/>
      <c r="O319" s="21"/>
      <c r="P319" s="21"/>
    </row>
    <row r="320" spans="1:13" s="21" customFormat="1" ht="12.75">
      <c r="A320" s="2"/>
      <c r="B320" s="2"/>
      <c r="C320" s="2"/>
      <c r="D320" s="2"/>
      <c r="E320" s="127"/>
      <c r="F320" s="127"/>
      <c r="G320" s="147"/>
      <c r="H320" s="2"/>
      <c r="I320" s="126"/>
      <c r="J320" s="2"/>
      <c r="K320" s="126"/>
      <c r="L320" s="2"/>
      <c r="M320" s="127"/>
    </row>
    <row r="321" spans="1:14" s="21" customFormat="1" ht="12.75">
      <c r="A321" s="2"/>
      <c r="B321" s="2"/>
      <c r="C321" s="2"/>
      <c r="D321" s="2"/>
      <c r="E321" s="127"/>
      <c r="F321" s="127"/>
      <c r="G321" s="147"/>
      <c r="H321" s="2"/>
      <c r="I321" s="126"/>
      <c r="J321" s="2"/>
      <c r="K321" s="126"/>
      <c r="L321" s="2"/>
      <c r="M321" s="127"/>
      <c r="N321" s="2"/>
    </row>
    <row r="322" spans="1:13" s="21" customFormat="1" ht="12.75">
      <c r="A322" s="2"/>
      <c r="B322" s="2"/>
      <c r="C322" s="2"/>
      <c r="D322" s="2"/>
      <c r="E322" s="127"/>
      <c r="F322" s="127"/>
      <c r="G322" s="147"/>
      <c r="H322" s="2"/>
      <c r="I322" s="126"/>
      <c r="J322" s="2"/>
      <c r="K322" s="126"/>
      <c r="L322" s="2"/>
      <c r="M322" s="127"/>
    </row>
    <row r="323" spans="7:16" ht="12.75">
      <c r="G323" s="147"/>
      <c r="O323" s="21"/>
      <c r="P323" s="21"/>
    </row>
    <row r="324" spans="7:16" ht="12.75">
      <c r="G324" s="148"/>
      <c r="N324" s="21"/>
      <c r="O324" s="21"/>
      <c r="P324" s="21"/>
    </row>
    <row r="325" spans="7:16" ht="12.75">
      <c r="G325" s="148"/>
      <c r="O325" s="21"/>
      <c r="P325" s="21"/>
    </row>
    <row r="326" spans="7:16" ht="12.75">
      <c r="G326" s="148"/>
      <c r="N326" s="21"/>
      <c r="O326" s="21"/>
      <c r="P326" s="21"/>
    </row>
    <row r="327" spans="7:16" ht="12.75">
      <c r="G327" s="149"/>
      <c r="O327" s="21"/>
      <c r="P327" s="21"/>
    </row>
    <row r="328" spans="7:16" ht="12.75" customHeight="1">
      <c r="G328" s="149"/>
      <c r="N328" s="21"/>
      <c r="O328" s="21"/>
      <c r="P328" s="21"/>
    </row>
    <row r="329" spans="7:16" ht="12.75">
      <c r="G329" s="149"/>
      <c r="O329" s="21"/>
      <c r="P329" s="21"/>
    </row>
    <row r="330" spans="7:16" ht="12.75">
      <c r="G330" s="149"/>
      <c r="N330" s="21"/>
      <c r="O330" s="21"/>
      <c r="P330" s="21"/>
    </row>
    <row r="331" spans="15:16" ht="12.75" customHeight="1">
      <c r="O331" s="21"/>
      <c r="P331" s="21"/>
    </row>
    <row r="332" spans="14:16" ht="13.5" customHeight="1">
      <c r="N332" s="21"/>
      <c r="O332" s="21"/>
      <c r="P332" s="21"/>
    </row>
    <row r="333" spans="15:16" ht="13.5" customHeight="1">
      <c r="O333" s="21"/>
      <c r="P333" s="21"/>
    </row>
    <row r="334" spans="14:16" ht="12.75">
      <c r="N334" s="21"/>
      <c r="O334" s="21"/>
      <c r="P334" s="21"/>
    </row>
    <row r="335" spans="15:16" ht="12.75">
      <c r="O335" s="21"/>
      <c r="P335" s="21"/>
    </row>
    <row r="336" ht="12.75">
      <c r="N336" s="21"/>
    </row>
    <row r="337" ht="13.5" customHeight="1"/>
    <row r="338" spans="1:13" s="21" customFormat="1" ht="12.75">
      <c r="A338" s="2"/>
      <c r="B338" s="2"/>
      <c r="C338" s="2"/>
      <c r="D338" s="2"/>
      <c r="E338" s="127"/>
      <c r="F338" s="127"/>
      <c r="G338" s="2"/>
      <c r="H338" s="2"/>
      <c r="I338" s="126"/>
      <c r="J338" s="2"/>
      <c r="K338" s="126"/>
      <c r="L338" s="2"/>
      <c r="M338" s="127"/>
    </row>
    <row r="339" spans="1:14" s="123" customFormat="1" ht="13.5" customHeight="1">
      <c r="A339" s="2"/>
      <c r="B339" s="2"/>
      <c r="C339" s="2"/>
      <c r="D339" s="2"/>
      <c r="E339" s="127"/>
      <c r="F339" s="127"/>
      <c r="G339" s="2"/>
      <c r="H339" s="2"/>
      <c r="I339" s="126"/>
      <c r="J339" s="2"/>
      <c r="K339" s="126"/>
      <c r="L339" s="2"/>
      <c r="M339" s="127"/>
      <c r="N339" s="2"/>
    </row>
    <row r="340" spans="1:14" s="123" customFormat="1" ht="13.5" customHeight="1">
      <c r="A340" s="2"/>
      <c r="B340" s="2"/>
      <c r="C340" s="2"/>
      <c r="D340" s="2"/>
      <c r="E340" s="127"/>
      <c r="F340" s="127"/>
      <c r="G340" s="2"/>
      <c r="H340" s="2"/>
      <c r="I340" s="126"/>
      <c r="J340" s="2"/>
      <c r="K340" s="126"/>
      <c r="L340" s="2"/>
      <c r="M340" s="127"/>
      <c r="N340" s="21"/>
    </row>
    <row r="341" ht="13.5" customHeight="1"/>
    <row r="342" ht="11.25"/>
    <row r="343" ht="11.25"/>
    <row r="344" ht="11.25">
      <c r="G344" s="123"/>
    </row>
    <row r="345" ht="13.5" customHeight="1">
      <c r="G345" s="123"/>
    </row>
    <row r="346" ht="11.25">
      <c r="G346" s="123"/>
    </row>
    <row r="347" ht="13.5" customHeight="1">
      <c r="G347" s="123"/>
    </row>
    <row r="348" spans="7:14" ht="12.75" customHeight="1">
      <c r="G348" s="123"/>
      <c r="N348" s="150"/>
    </row>
    <row r="349" ht="12.75" customHeight="1">
      <c r="G349" s="123"/>
    </row>
    <row r="350" ht="12.75" customHeight="1">
      <c r="G350" s="123"/>
    </row>
    <row r="351" ht="11.25">
      <c r="G351" s="123"/>
    </row>
    <row r="352" ht="11.25"/>
    <row r="353" ht="11.25"/>
    <row r="354" ht="11.25"/>
    <row r="357" ht="11.25"/>
    <row r="359" ht="11.25"/>
    <row r="360" ht="13.5" customHeight="1">
      <c r="N360" s="123"/>
    </row>
    <row r="361" ht="12.75" customHeight="1">
      <c r="N361" s="123"/>
    </row>
    <row r="362" ht="12.75" customHeight="1">
      <c r="N362" s="123"/>
    </row>
    <row r="363" spans="14:20" ht="12.75" customHeight="1">
      <c r="N363" s="142"/>
      <c r="R363" s="151"/>
      <c r="S363" s="151"/>
      <c r="T363" s="151"/>
    </row>
    <row r="364" ht="12.75" customHeight="1">
      <c r="N364" s="142"/>
    </row>
  </sheetData>
  <sheetProtection formatCells="0" formatColumns="0" formatRows="0" insertColumns="0" insertRows="0" deleteColumns="0" deleteRows="0"/>
  <mergeCells count="21">
    <mergeCell ref="A6:F6"/>
    <mergeCell ref="H6:M6"/>
    <mergeCell ref="A58:F58"/>
    <mergeCell ref="A49:F49"/>
    <mergeCell ref="A29:F29"/>
    <mergeCell ref="A46:F46"/>
    <mergeCell ref="A71:B71"/>
    <mergeCell ref="H32:M32"/>
    <mergeCell ref="H21:M21"/>
    <mergeCell ref="C70:F70"/>
    <mergeCell ref="H47:M47"/>
    <mergeCell ref="A36:F36"/>
    <mergeCell ref="H44:M44"/>
    <mergeCell ref="A1:M1"/>
    <mergeCell ref="A4:B4"/>
    <mergeCell ref="L4:M4"/>
    <mergeCell ref="C4:K4"/>
    <mergeCell ref="C2:H2"/>
    <mergeCell ref="H3:M3"/>
    <mergeCell ref="I2:M2"/>
    <mergeCell ref="C3:F3"/>
  </mergeCells>
  <hyperlinks>
    <hyperlink ref="I2" r:id="rId1" display="http://www.samaraprice.ru/promstal"/>
    <hyperlink ref="C2" r:id="rId2" display="www.promstal63.ru"/>
  </hyperlinks>
  <printOptions/>
  <pageMargins left="0" right="0" top="0" bottom="0" header="0" footer="0"/>
  <pageSetup horizontalDpi="600" verticalDpi="600" orientation="portrait" paperSize="9" scale="88" r:id="rId4"/>
  <rowBreaks count="1" manualBreakCount="1">
    <brk id="274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2010-01-28T11:26:38Z</cp:lastPrinted>
  <dcterms:created xsi:type="dcterms:W3CDTF">2009-11-03T10:39:35Z</dcterms:created>
  <dcterms:modified xsi:type="dcterms:W3CDTF">2010-01-28T11:26:42Z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